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396F7D5B-EB44-497A-B329-66F38CBDA52F}" xr6:coauthVersionLast="47" xr6:coauthVersionMax="47" xr10:uidLastSave="{00000000-0000-0000-0000-000000000000}"/>
  <workbookProtection lockStructure="1"/>
  <bookViews>
    <workbookView xWindow="-120" yWindow="-120" windowWidth="29040" windowHeight="1584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'サービス申込書（様式１）'!$A$1:$D$41</definedName>
    <definedName name="_xlnm.Print_Area" localSheetId="3">'サービス申込書（様式１－補助）'!$A$1:$D$61</definedName>
    <definedName name="_xlnm.Print_Area" localSheetId="2">'個別案件申込書（様式２）'!$A$1:$E$108</definedName>
    <definedName name="_xlnm.Print_Area" localSheetId="0">申込にあたっての注意事項!$A$1:$G$33</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'サービス申込書（様式１）'!$B$34:$D$40</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 i="41" l="1"/>
  <c r="D1" i="7"/>
  <c r="D13" i="8"/>
  <c r="F204" i="40"/>
  <c r="E201" i="40"/>
  <c r="E204" i="40" s="1"/>
  <c r="D207" i="40"/>
  <c r="D201" i="40"/>
  <c r="D202" i="40" s="1"/>
  <c r="C215" i="40"/>
  <c r="M16" i="8" s="1"/>
  <c r="N91" i="8"/>
  <c r="C16" i="40"/>
  <c r="E6" i="8"/>
  <c r="C135" i="40"/>
  <c r="C132" i="40"/>
  <c r="A83" i="8"/>
  <c r="A86" i="8"/>
  <c r="A89" i="8"/>
  <c r="D24" i="7"/>
  <c r="D55" i="41"/>
  <c r="D42" i="41"/>
  <c r="D31" i="41"/>
  <c r="D20" i="41"/>
  <c r="D53" i="41"/>
  <c r="D44" i="41"/>
  <c r="D33" i="41"/>
  <c r="D22" i="41"/>
  <c r="D11" i="41"/>
  <c r="D9" i="41"/>
  <c r="C209" i="40" l="1"/>
  <c r="D203" i="40"/>
  <c r="D204" i="40" s="1"/>
  <c r="D205" i="40" s="1"/>
  <c r="D206" i="40" s="1"/>
  <c r="E209" i="40"/>
  <c r="C208" i="40"/>
  <c r="M12" i="8" s="1"/>
  <c r="C211" i="40"/>
  <c r="M14" i="8" s="1"/>
  <c r="C210" i="40"/>
  <c r="M13" i="8" s="1"/>
  <c r="C74" i="40"/>
  <c r="A55" i="8" s="1"/>
  <c r="D72" i="40"/>
  <c r="A46" i="8" s="1"/>
  <c r="D73" i="40"/>
  <c r="D74" i="40"/>
  <c r="A51" i="8" s="1"/>
  <c r="D75" i="40"/>
  <c r="D76" i="40"/>
  <c r="A66" i="8" s="1"/>
  <c r="D86" i="40"/>
  <c r="D85" i="40"/>
  <c r="D84" i="40"/>
  <c r="D83" i="40"/>
  <c r="A92" i="8" s="1"/>
  <c r="C87" i="40"/>
  <c r="C86" i="40"/>
  <c r="C82" i="40"/>
  <c r="A88" i="8" s="1"/>
  <c r="C80" i="40"/>
  <c r="A82" i="8" s="1"/>
  <c r="C85" i="40"/>
  <c r="A94" i="8" s="1"/>
  <c r="C212" i="40" l="1"/>
  <c r="M15" i="8" s="1"/>
  <c r="C213" i="40"/>
  <c r="M17" i="8" s="1"/>
  <c r="C214" i="40"/>
  <c r="M18" i="8" s="1"/>
  <c r="A56" i="8"/>
  <c r="A61" i="8"/>
  <c r="A95" i="8"/>
  <c r="C84" i="40"/>
  <c r="E132" i="40" l="1"/>
  <c r="B39" i="8"/>
  <c r="B38" i="8"/>
  <c r="B37" i="8"/>
  <c r="D79" i="40" l="1"/>
  <c r="A80" i="8" s="1"/>
  <c r="C79" i="40"/>
  <c r="A79" i="8" s="1"/>
  <c r="D20" i="8" l="1"/>
  <c r="C89" i="40"/>
  <c r="C35" i="8" s="1"/>
  <c r="C88" i="40"/>
  <c r="C34" i="8" s="1"/>
  <c r="C33" i="8"/>
  <c r="C83" i="40"/>
  <c r="A91" i="8" s="1"/>
  <c r="C76" i="40"/>
  <c r="A65" i="8" s="1"/>
  <c r="C81" i="40"/>
  <c r="A85" i="8" s="1"/>
  <c r="C61" i="40"/>
  <c r="C63" i="40"/>
  <c r="A26" i="8" s="1"/>
  <c r="C75" i="40"/>
  <c r="A60" i="8" s="1"/>
  <c r="A76" i="8" l="1"/>
  <c r="A74" i="8"/>
  <c r="A75" i="8"/>
  <c r="C73" i="40"/>
  <c r="A50" i="8" s="1"/>
  <c r="C72" i="40"/>
  <c r="A45" i="8" s="1"/>
  <c r="C69" i="40"/>
  <c r="A32" i="8" s="1"/>
  <c r="C67" i="40" l="1"/>
  <c r="C30" i="8" s="1"/>
  <c r="C66" i="40"/>
  <c r="C29" i="8" s="1"/>
  <c r="C65" i="40"/>
  <c r="A29" i="8" s="1"/>
  <c r="C64" i="40"/>
  <c r="A28" i="8" s="1"/>
  <c r="C62" i="40"/>
  <c r="A27" i="8" s="1"/>
  <c r="M5" i="8" l="1"/>
  <c r="C60" i="40"/>
  <c r="A44" i="8" l="1"/>
  <c r="A72" i="8"/>
  <c r="A23" i="8"/>
  <c r="C134" i="40"/>
  <c r="D74" i="8" l="1"/>
  <c r="B106" i="8"/>
  <c r="N86" i="8"/>
  <c r="D76" i="8"/>
  <c r="D75" i="8"/>
  <c r="D19" i="8"/>
  <c r="D18" i="8"/>
  <c r="D17" i="8"/>
  <c r="D16" i="8"/>
  <c r="D15" i="8"/>
  <c r="D14" i="8"/>
  <c r="C137" i="40" l="1"/>
  <c r="A42" i="8" s="1"/>
  <c r="E108" i="8" l="1"/>
  <c r="N50" i="8"/>
  <c r="N45" i="8"/>
  <c r="E1" i="8"/>
  <c r="C24" i="40" l="1"/>
  <c r="D32" i="7"/>
  <c r="D14" i="7"/>
  <c r="D12" i="7"/>
  <c r="D21" i="7"/>
  <c r="F1" i="40" l="1"/>
  <c r="D7" i="7"/>
</calcChain>
</file>

<file path=xl/sharedStrings.xml><?xml version="1.0" encoding="utf-8"?>
<sst xmlns="http://schemas.openxmlformats.org/spreadsheetml/2006/main" count="455" uniqueCount="254">
  <si>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</si>
  <si>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</si>
  <si>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</si>
  <si>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</si>
  <si>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</si>
  <si>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</si>
  <si>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</si>
  <si>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</si>
  <si>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</si>
  <si>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</si>
  <si>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</si>
  <si>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</si>
  <si>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</si>
  <si>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</si>
  <si>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</si>
  <si>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</si>
  <si>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</si>
  <si>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</si>
  <si>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</si>
  <si>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</si>
  <si>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</si>
  <si>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</si>
  <si>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</si>
  <si>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</si>
  <si>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</si>
  <si>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</si>
  <si>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</si>
  <si>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Rev：20230401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</si>
  <si>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</si>
  <si>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</si>
  <si>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</si>
  <si>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</si>
  <si>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</si>
  <si>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</si>
  <si>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</si>
  <si>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</si>
  <si>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</si>
  <si>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</si>
  <si>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</si>
  <si>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</si>
  <si>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</si>
  <si>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</si>
  <si>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</si>
  <si>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</si>
  <si>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</si>
  <si>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</si>
  <si>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</si>
  <si>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</si>
  <si>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</si>
  <si>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</si>
  <si>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</si>
  <si>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　所</t>
    <rPh sb="0" eb="1">
      <t>ジュウ</t>
    </rPh>
    <rPh sb="2" eb="3">
      <t>ショ</t>
    </rPh>
    <phoneticPr fontId="2"/>
  </si>
  <si>
    <t>工期</t>
    <phoneticPr fontId="2"/>
  </si>
  <si>
    <t>履行期間</t>
    <rPh sb="0" eb="2">
      <t>リコウ</t>
    </rPh>
    <rPh sb="2" eb="4">
      <t>キカン</t>
    </rPh>
    <phoneticPr fontId="2"/>
  </si>
  <si>
    <t>開始</t>
    <rPh sb="0" eb="1">
      <t>カイ</t>
    </rPh>
    <rPh sb="1" eb="2">
      <t>ハジメ</t>
    </rPh>
    <phoneticPr fontId="2"/>
  </si>
  <si>
    <t>着手</t>
    <rPh sb="0" eb="1">
      <t>キ</t>
    </rPh>
    <rPh sb="1" eb="2">
      <t>テ</t>
    </rPh>
    <phoneticPr fontId="2"/>
  </si>
  <si>
    <t>完成</t>
    <rPh sb="0" eb="1">
      <t>カン</t>
    </rPh>
    <rPh sb="1" eb="2">
      <t>シゲル</t>
    </rPh>
    <phoneticPr fontId="2"/>
  </si>
  <si>
    <t>完了</t>
    <rPh sb="0" eb="1">
      <t>カン</t>
    </rPh>
    <rPh sb="1" eb="2">
      <t>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</si>
  <si>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</si>
  <si>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</si>
  <si>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</si>
  <si>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土木設計・測量・地質調査業務</t>
    <phoneticPr fontId="2"/>
  </si>
  <si>
    <t>建築工事・電気設備工事・機械設備工事等</t>
    <phoneticPr fontId="2"/>
  </si>
  <si>
    <t>現場代理人</t>
  </si>
  <si>
    <t xml:space="preserve"> </t>
    <phoneticPr fontId="2"/>
  </si>
  <si>
    <t>管理技術者</t>
  </si>
  <si>
    <t>監理技術者</t>
  </si>
  <si>
    <t>照査技術者</t>
  </si>
  <si>
    <t>主任技術者</t>
  </si>
  <si>
    <t>担当技術者</t>
    <phoneticPr fontId="2"/>
  </si>
  <si>
    <t>　</t>
    <phoneticPr fontId="2"/>
  </si>
  <si>
    <t>専門技術者</t>
    <phoneticPr fontId="2"/>
  </si>
  <si>
    <t>閲覧者</t>
    <phoneticPr fontId="2"/>
  </si>
  <si>
    <t>※文書の決裁は行いません</t>
    <phoneticPr fontId="2"/>
  </si>
  <si>
    <t>監督課 課長</t>
  </si>
  <si>
    <t>監督課課長</t>
  </si>
  <si>
    <t>総括監督員</t>
  </si>
  <si>
    <t>総括調査員</t>
    <phoneticPr fontId="2"/>
  </si>
  <si>
    <t>監督員</t>
  </si>
  <si>
    <t>主任調査員</t>
    <phoneticPr fontId="2"/>
  </si>
  <si>
    <t>ここが監督職員（主任調査員が監督職員になるなら表記をずらして）</t>
    <phoneticPr fontId="2"/>
  </si>
  <si>
    <t>係員</t>
  </si>
  <si>
    <t>調査員</t>
    <phoneticPr fontId="2"/>
  </si>
  <si>
    <t>委託監督員</t>
  </si>
  <si>
    <t>閲覧者</t>
    <rPh sb="0" eb="3">
      <t>エツランシャ</t>
    </rPh>
    <phoneticPr fontId="2"/>
  </si>
  <si>
    <t>調査員</t>
  </si>
  <si>
    <t>閲覧者</t>
  </si>
  <si>
    <t xml:space="preserve"> 　</t>
    <phoneticPr fontId="2"/>
  </si>
  <si>
    <t>局</t>
    <rPh sb="0" eb="1">
      <t>キョク</t>
    </rPh>
    <phoneticPr fontId="2"/>
  </si>
  <si>
    <t>部</t>
    <rPh sb="0" eb="1">
      <t>ブ</t>
    </rPh>
    <phoneticPr fontId="2"/>
  </si>
  <si>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</si>
  <si>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</si>
  <si>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</si>
  <si>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</si>
  <si>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</si>
  <si>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</si>
  <si>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fukuoka-city-info@i-sus.com</t>
    <phoneticPr fontId="2"/>
  </si>
  <si>
    <t>メールアドレス</t>
    <phoneticPr fontId="2"/>
  </si>
  <si>
    <t>https://www.i-sus.com/applicat/contact.php?munic_code=40130</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</si>
  <si>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</si>
  <si>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</si>
  <si>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</si>
  <si>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</si>
  <si>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</si>
  <si>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</si>
  <si>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</si>
  <si>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</si>
  <si>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</si>
  <si>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</si>
  <si>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</si>
  <si>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</si>
  <si>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</si>
  <si>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</si>
  <si>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</si>
  <si>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</si>
  <si>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</si>
  <si>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</si>
  <si>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</si>
  <si>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</si>
  <si>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</si>
  <si>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</si>
  <si>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</si>
  <si>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</si>
  <si>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本サービスにて使用できる帳票として、福岡市が公開する「土木関係の基準類」の中の「九州・沖縄ブロック工事書類統一様式（福岡市版）」に記載された「様式-9 工事打合せ簿」、「様式-10 材料確認書」、「様式-11 段階確認書」、「様式-12 確認・立会依頼書」、「様式-14 工事履行報告書」の5種類を実装。</t>
    <phoneticPr fontId="2"/>
  </si>
  <si>
    <t>当該サービスは、現在準備中です。</t>
    <rPh sb="0" eb="2">
      <t>トウガイ</t>
    </rPh>
    <rPh sb="8" eb="10">
      <t>ゲンザイ</t>
    </rPh>
    <rPh sb="10" eb="13">
      <t>ジュンビチュウ</t>
    </rPh>
    <phoneticPr fontId="2"/>
  </si>
  <si>
    <t>本サービスにて使用できる帳票として、福岡市が公開する「情報共有システム活用の手引き（建築・設備工事）」に記載された「工事打合せ簿」を実装。</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</si>
  <si>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</si>
  <si>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</si>
  <si>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</si>
  <si>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</si>
  <si>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</si>
  <si>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</si>
  <si>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</si>
  <si>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</si>
  <si>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</si>
  <si>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</si>
  <si>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</si>
  <si>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</si>
  <si>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</si>
  <si>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</si>
  <si>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</si>
  <si>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</si>
  <si>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</si>
  <si>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</si>
  <si>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</si>
  <si>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</si>
  <si>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</si>
  <si>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</si>
  <si>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</si>
  <si>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</si>
  <si>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</si>
  <si>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</si>
  <si>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</si>
  <si>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</si>
  <si>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</si>
  <si>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</si>
  <si>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</si>
  <si>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</si>
  <si>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</si>
  <si>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r>
      <rPr>
        <b/>
        <sz val="11"/>
        <rFont val="Segoe UI Symbol"/>
        <family val="1"/>
      </rPr>
      <t>➢</t>
    </r>
    <r>
      <rPr>
        <b/>
        <sz val="11"/>
        <rFont val="BIZ UDゴシック"/>
        <family val="1"/>
        <charset val="128"/>
      </rPr>
      <t>合冊入札の場合、「個別案件申込書（様式２）」のコピーを行い、シートを追加しそれぞれの工事を登録してください</t>
    </r>
    <r>
      <rPr>
        <b/>
        <sz val="11"/>
        <rFont val="Calibri"/>
        <family val="1"/>
      </rPr>
      <t xml:space="preserve">
</t>
    </r>
    <r>
      <rPr>
        <b/>
        <sz val="10"/>
        <rFont val="BIZ UDゴシック"/>
        <family val="3"/>
        <charset val="128"/>
      </rPr>
      <t>【シートコピー方法】</t>
    </r>
    <r>
      <rPr>
        <b/>
        <sz val="11"/>
        <rFont val="Calibri"/>
        <family val="1"/>
      </rPr>
      <t xml:space="preserve">
</t>
    </r>
    <r>
      <rPr>
        <b/>
        <sz val="10"/>
        <rFont val="BIZ UDゴシック"/>
        <family val="1"/>
        <charset val="128"/>
      </rPr>
      <t>「個別案件申込書（様式２）」のシート見出しを選択し右クリック→</t>
    </r>
    <r>
      <rPr>
        <b/>
        <sz val="10"/>
        <rFont val="Calibri"/>
        <family val="1"/>
      </rPr>
      <t>[</t>
    </r>
    <r>
      <rPr>
        <b/>
        <sz val="10"/>
        <rFont val="BIZ UDゴシック"/>
        <family val="1"/>
        <charset val="128"/>
      </rPr>
      <t>移動またはコピー</t>
    </r>
    <r>
      <rPr>
        <b/>
        <sz val="10"/>
        <rFont val="Calibri"/>
        <family val="1"/>
      </rPr>
      <t>]</t>
    </r>
    <r>
      <rPr>
        <b/>
        <sz val="10"/>
        <rFont val="BIZ UDゴシック"/>
        <family val="1"/>
        <charset val="128"/>
      </rPr>
      <t>をクリックし、コピーを作成するにチェックを入れて「</t>
    </r>
    <r>
      <rPr>
        <b/>
        <sz val="10"/>
        <rFont val="Calibri"/>
        <family val="1"/>
      </rPr>
      <t>OK</t>
    </r>
    <r>
      <rPr>
        <b/>
        <sz val="10"/>
        <rFont val="BIZ UDゴシック"/>
        <family val="1"/>
        <charset val="128"/>
      </rPr>
      <t>」をクリックすることで、シートを追加することができます。</t>
    </r>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</si>
  <si>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</si>
  <si>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</si>
  <si>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</si>
  <si>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</si>
  <si>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</si>
  <si>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</si>
  <si>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</si>
  <si>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</si>
  <si>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</si>
  <si>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</si>
  <si>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3" eb="4">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</si>
  <si>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</si>
  <si>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</si>
  <si>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</si>
  <si>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</si>
  <si>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</si>
  <si>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</si>
  <si>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</si>
  <si>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</si>
  <si>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</si>
  <si>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</si>
  <si>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</si>
  <si>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</si>
  <si>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</si>
  <si>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rPh sb="19" eb="20">
      <t>トウ</t>
    </rPh>
    <rPh sb="26" eb="28">
      <t>リヨウ</t>
    </rPh>
    <rPh sb="34" eb="36">
      <t>バアイ</t>
    </rPh>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</si>
  <si>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rPh sb="1" eb="2">
      <t>サキ</t>
    </rPh>
    <rPh sb="3" eb="5">
      <t>センタク</t>
    </rPh>
    <rPh sb="8" eb="10">
      <t>アンケン</t>
    </rPh>
    <rPh sb="10" eb="12">
      <t>シュモク</t>
    </rPh>
    <rPh sb="16" eb="18">
      <t>トウシャ</t>
    </rPh>
    <rPh sb="20" eb="22">
      <t>テイキョウ</t>
    </rPh>
    <rPh sb="29" eb="31">
      <t>テキオウ</t>
    </rPh>
    <rPh sb="33" eb="35">
      <t>キノウ</t>
    </rPh>
    <rPh sb="35" eb="37">
      <t>キジュン</t>
    </rPh>
    <rPh sb="40" eb="44">
      <t>ジッソウチョウヒョウ</t>
    </rPh>
    <rPh sb="45" eb="47">
      <t>イカ</t>
    </rPh>
    <rPh sb="48" eb="49">
      <t>トオ</t>
    </rPh>
    <rPh sb="85" eb="89">
      <t>ジュハッチュウシャ</t>
    </rPh>
    <rPh sb="89" eb="91">
      <t>キョウギ</t>
    </rPh>
    <rPh sb="92" eb="93">
      <t>ウエ</t>
    </rPh>
    <rPh sb="106" eb="107">
      <t>ネガ</t>
    </rPh>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</si>
  <si>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</si>
  <si>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</si>
  <si>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</si>
  <si>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</si>
  <si>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</si>
  <si>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</si>
  <si>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</si>
  <si>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</si>
  <si>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</si>
  <si>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</si>
  <si>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</si>
  <si>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</si>
  <si>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</si>
  <si>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</si>
  <si>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</si>
  <si>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r>
      <rPr>
        <b/>
        <sz val="10"/>
        <color rgb="FF00B0F0"/>
        <rFont val="BIZ UDゴシック"/>
        <family val="3"/>
        <charset val="128"/>
      </rPr>
      <t>　</t>
    </r>
    <r>
      <rPr>
        <b/>
        <sz val="10"/>
        <color rgb="FF0070C0"/>
        <rFont val="BIZ UDゴシック"/>
        <family val="3"/>
        <charset val="128"/>
      </rPr>
      <t>※職位名の修正が必要な場合は直接お願いいたします</t>
    </r>
    <r>
      <rPr>
        <sz val="10"/>
        <rFont val="BIZ UDゴシック"/>
        <family val="3"/>
        <charset val="128"/>
      </rPr>
      <t>　　※初期設定時は下から上へ決裁が回っていきます</t>
    </r>
    <rPh sb="28" eb="30">
      <t>ショキ</t>
    </rPh>
    <rPh sb="30" eb="32">
      <t>セッテイ</t>
    </rPh>
    <rPh sb="32" eb="33">
      <t>ジ</t>
    </rPh>
    <phoneticPr fontId="2"/>
  </si>
  <si>
    <t>補足３.</t>
    <rPh sb="0" eb="2">
      <t>ホソク</t>
    </rPh>
    <phoneticPr fontId="2"/>
  </si>
  <si>
    <t>『2-2.担当職員』の「所属先名称」について</t>
    <phoneticPr fontId="2"/>
  </si>
  <si>
    <t>補足４.</t>
    <phoneticPr fontId="2"/>
  </si>
  <si>
    <t>『2-2.担当職員』の「所属先電話番号等」について</t>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</si>
  <si>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</si>
  <si>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</si>
  <si>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</si>
  <si>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</si>
  <si>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</si>
  <si>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</si>
  <si>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</si>
  <si>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</si>
  <si>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</si>
  <si>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</si>
  <si>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</si>
  <si>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</si>
  <si>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</si>
  <si>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</si>
  <si>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</si>
  <si>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</si>
  <si>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</si>
  <si>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</si>
  <si>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</si>
  <si>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</si>
  <si>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</si>
  <si>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</si>
  <si>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</si>
  <si>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</si>
  <si>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</si>
  <si>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</si>
  <si>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</si>
  <si>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</si>
  <si>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</si>
  <si>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</si>
  <si>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</si>
  <si>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</si>
  <si>
    <t>＜共同企業体でご利用の場合＞</t>
    <rPh sb="1" eb="3">
      <t>キョウドウ</t>
    </rPh>
    <rPh sb="3" eb="5">
      <t>キギョウ</t>
    </rPh>
    <rPh sb="5" eb="6">
      <t>タイ</t>
    </rPh>
    <rPh sb="8" eb="10">
      <t>リヨウ</t>
    </rPh>
    <rPh sb="11" eb="13">
      <t>バアイ</t>
    </rPh>
    <phoneticPr fontId="2"/>
  </si>
  <si>
    <t>※記入後は、こちらをクリック</t>
    <rPh sb="1" eb="4">
      <t>キニュウゴ</t>
    </rPh>
    <phoneticPr fontId="2"/>
  </si>
  <si>
    <t>①：会社情報</t>
    <rPh sb="2" eb="4">
      <t>カイシャ</t>
    </rPh>
    <rPh sb="4" eb="6">
      <t>ジョウホウ</t>
    </rPh>
    <phoneticPr fontId="2"/>
  </si>
  <si>
    <t>会社の住所　</t>
    <rPh sb="0" eb="2">
      <t>カイシャ</t>
    </rPh>
    <rPh sb="3" eb="5">
      <t>ジュウショ</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</si>
  <si>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</si>
  <si>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</si>
  <si>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</si>
  <si>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</si>
  <si>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２社目以降の会社情報は、「①：会社情報」以降にご記入ください。</t>
    <rPh sb="1" eb="2">
      <t>シャ</t>
    </rPh>
    <rPh sb="2" eb="3">
      <t>メ</t>
    </rPh>
    <rPh sb="3" eb="5">
      <t>イコウ</t>
    </rPh>
    <rPh sb="6" eb="8">
      <t>カイシャ</t>
    </rPh>
    <rPh sb="8" eb="10">
      <t>ジョウホウ</t>
    </rPh>
    <rPh sb="20" eb="22">
      <t>イコウ</t>
    </rPh>
    <rPh sb="24" eb="26">
      <t>キニュウ</t>
    </rPh>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</si>
  <si>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</si>
  <si>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rPh sb="48" eb="50">
      <t>キニュウ</t>
    </rPh>
    <rPh sb="52" eb="53">
      <t>ネガ</t>
    </rPh>
    <phoneticPr fontId="1"/>
  </si>
  <si>
    <t>　　　　　〒110-0016　東京都台東区台東2丁目3-2 MKビル6F　
　　　　　　【東京支店】　　　TEL　03-5577-4647　FAX　03-5577-4648</t>
    <phoneticPr fontId="2"/>
  </si>
  <si>
    <t>工事施工中における受発注者間の情報共有システム機能要件 令和6年3月版（Rev.5.6）</t>
    <phoneticPr fontId="2"/>
  </si>
  <si>
    <t>業務履行中における受発注者間の情報共有システム機能要件 令和6年3月版（Rev.1.6）</t>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</si>
  <si>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</si>
  <si>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3.販売取次店</t>
    <rPh sb="2" eb="4">
      <t>ハンバイ</t>
    </rPh>
    <rPh sb="4" eb="7">
      <t>トリツギテン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</si>
</sst>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9">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b/>
      <sz val="11"/>
      <name val="BIZ UDゴシック"/>
      <family val="1"/>
      <charset val="128"/>
    </font>
    <font>
      <b/>
      <sz val="11"/>
      <name val="Segoe UI Symbol"/>
      <family val="1"/>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1"/>
      <name val="Calibri"/>
      <family val="1"/>
    </font>
    <font>
      <b/>
      <sz val="10"/>
      <name val="BIZ UDゴシック"/>
      <family val="1"/>
      <charset val="128"/>
    </font>
    <font>
      <b/>
      <sz val="10"/>
      <name val="Calibri"/>
      <family val="1"/>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8" tint="0.59999389629810485"/>
      <name val="BIZ UDゴシック"/>
      <family val="3"/>
      <charset val="128"/>
    </font>
    <font>
      <sz val="12"/>
      <color indexed="57"/>
      <name val="BIZ UDゴシック"/>
      <family val="3"/>
      <charset val="128"/>
    </font>
    <font>
      <u/>
      <sz val="11"/>
      <name val="ＭＳ Ｐゴシック"/>
      <family val="3"/>
      <charset val="128"/>
    </font>
    <font>
      <u/>
      <sz val="12"/>
      <color indexed="12"/>
      <name val="ＭＳ Ｐ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b/>
      <sz val="10"/>
      <color rgb="FF00B0F0"/>
      <name val="BIZ UDゴシック"/>
      <family val="3"/>
      <charset val="128"/>
    </font>
    <font>
      <sz val="10"/>
      <color rgb="FF0070C0"/>
      <name val="BIZ UDゴシック"/>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BF1DE"/>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CC"/>
        <bgColor rgb="FF000000"/>
      </patternFill>
    </fill>
    <fill>
      <patternFill patternType="solid">
        <fgColor rgb="FFFFFF00"/>
        <bgColor indexed="64"/>
      </patternFill>
    </fill>
    <fill>
      <patternFill patternType="solid">
        <fgColor rgb="FFFFFFFF"/>
        <bgColor rgb="FF000000"/>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right/>
      <top style="dotted">
        <color theme="3"/>
      </top>
      <bottom style="dotted">
        <color theme="3"/>
      </bottom>
      <diagonal/>
    </border>
    <border>
      <left style="thin">
        <color auto="1"/>
      </left>
      <right/>
      <top style="dotted">
        <color theme="3"/>
      </top>
      <bottom style="dotted">
        <color theme="3"/>
      </bottom>
      <diagonal/>
    </border>
    <border>
      <left/>
      <right style="thin">
        <color auto="1"/>
      </right>
      <top style="dotted">
        <color theme="3"/>
      </top>
      <bottom style="dotted">
        <color theme="3"/>
      </bottom>
      <diagonal/>
    </border>
    <border>
      <left style="thin">
        <color auto="1"/>
      </left>
      <right/>
      <top style="dotted">
        <color theme="3"/>
      </top>
      <bottom style="thin">
        <color auto="1"/>
      </bottom>
      <diagonal/>
    </border>
    <border>
      <left/>
      <right/>
      <top style="dotted">
        <color theme="3"/>
      </top>
      <bottom style="thin">
        <color auto="1"/>
      </bottom>
      <diagonal/>
    </border>
    <border>
      <left/>
      <right style="thin">
        <color auto="1"/>
      </right>
      <top style="dotted">
        <color theme="3"/>
      </top>
      <bottom style="thin">
        <color auto="1"/>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5" borderId="0" applyBorder="0" applyAlignment="0" applyProtection="0">
      <alignment vertical="center"/>
    </xf>
  </cellStyleXfs>
  <cellXfs count="359">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5" borderId="10" xfId="0" applyFont="1"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0" xfId="2" applyNumberFormat="1" applyFont="1" applyFill="1" applyBorder="1" applyAlignment="1">
      <alignment vertical="center" shrinkToFit="1"/>
    </xf>
    <xf numFmtId="49" fontId="13" fillId="2" borderId="9" xfId="2" applyNumberFormat="1" applyFont="1" applyFill="1" applyBorder="1" applyAlignment="1">
      <alignment vertical="center" shrinkToFit="1"/>
    </xf>
    <xf numFmtId="0" fontId="13" fillId="0" borderId="7" xfId="0" applyFont="1" applyBorder="1">
      <alignment vertical="center"/>
    </xf>
    <xf numFmtId="49" fontId="11" fillId="2" borderId="10" xfId="1" applyNumberFormat="1" applyFont="1" applyFill="1" applyBorder="1" applyAlignment="1" applyProtection="1">
      <alignment vertical="center" shrinkToFit="1"/>
      <protection locked="0"/>
    </xf>
    <xf numFmtId="49" fontId="13" fillId="2" borderId="10"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3"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3"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0" xfId="0" applyNumberFormat="1" applyFont="1" applyBorder="1" applyAlignment="1">
      <alignment horizontal="center" vertical="center"/>
    </xf>
    <xf numFmtId="0" fontId="32" fillId="0" borderId="11" xfId="0" applyFont="1" applyBorder="1" applyAlignment="1">
      <alignment horizontal="center" vertical="center"/>
    </xf>
    <xf numFmtId="38" fontId="32" fillId="0" borderId="12" xfId="2" applyFont="1" applyFill="1" applyBorder="1" applyAlignment="1" applyProtection="1">
      <alignment vertical="center" shrinkToFit="1"/>
      <protection locked="0"/>
    </xf>
    <xf numFmtId="38" fontId="32" fillId="0" borderId="11" xfId="2" applyFont="1" applyFill="1" applyBorder="1" applyAlignment="1">
      <alignment vertical="center" shrinkToFit="1"/>
    </xf>
    <xf numFmtId="0" fontId="31" fillId="0" borderId="3" xfId="0" applyFont="1" applyBorder="1">
      <alignment vertical="center"/>
    </xf>
    <xf numFmtId="0" fontId="31" fillId="0" borderId="10" xfId="0" applyFont="1" applyBorder="1" applyAlignment="1">
      <alignment horizontal="center" vertical="center"/>
    </xf>
    <xf numFmtId="38" fontId="32" fillId="0" borderId="11" xfId="2" applyFont="1" applyFill="1" applyBorder="1" applyAlignment="1">
      <alignment horizontal="left" vertical="center" shrinkToFit="1"/>
    </xf>
    <xf numFmtId="0" fontId="31" fillId="0" borderId="6" xfId="0" applyFont="1" applyBorder="1">
      <alignment vertical="center"/>
    </xf>
    <xf numFmtId="0" fontId="31" fillId="0" borderId="8" xfId="0" applyFont="1" applyBorder="1">
      <alignment vertical="center"/>
    </xf>
    <xf numFmtId="0" fontId="31" fillId="0" borderId="7" xfId="0" applyFont="1" applyBorder="1">
      <alignment vertical="center"/>
    </xf>
    <xf numFmtId="49" fontId="32" fillId="0" borderId="11" xfId="0" applyNumberFormat="1" applyFont="1" applyBorder="1">
      <alignment vertical="center"/>
    </xf>
    <xf numFmtId="0" fontId="31" fillId="0" borderId="3" xfId="0" applyFont="1" applyBorder="1" applyAlignment="1">
      <alignment horizontal="left" vertical="center"/>
    </xf>
    <xf numFmtId="179" fontId="32" fillId="0" borderId="11" xfId="0" applyNumberFormat="1" applyFont="1" applyBorder="1">
      <alignment vertical="center"/>
    </xf>
    <xf numFmtId="0" fontId="31" fillId="0" borderId="8" xfId="0" applyFont="1" applyBorder="1" applyAlignment="1">
      <alignment horizontal="left" vertical="center"/>
    </xf>
    <xf numFmtId="5" fontId="32" fillId="0" borderId="11" xfId="0" applyNumberFormat="1" applyFont="1" applyBorder="1">
      <alignment vertical="center"/>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3" fillId="0" borderId="10" xfId="0" applyFont="1" applyBorder="1" applyAlignment="1">
      <alignment vertical="center" shrinkToFit="1"/>
    </xf>
    <xf numFmtId="0" fontId="31" fillId="0" borderId="10" xfId="0" applyFont="1" applyBorder="1" applyAlignment="1">
      <alignment vertical="center" shrinkToFit="1"/>
    </xf>
    <xf numFmtId="0" fontId="31" fillId="0" borderId="0" xfId="0" applyFont="1" applyAlignment="1">
      <alignment horizontal="left" vertical="center"/>
    </xf>
    <xf numFmtId="181" fontId="31" fillId="0" borderId="4" xfId="0" applyNumberFormat="1" applyFont="1" applyBorder="1" applyAlignment="1">
      <alignment horizontal="right" vertical="center"/>
    </xf>
    <xf numFmtId="181" fontId="31" fillId="0" borderId="5" xfId="0" applyNumberFormat="1" applyFont="1" applyBorder="1" applyAlignment="1">
      <alignment horizontal="righ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8" fillId="0" borderId="0" xfId="0" applyFont="1">
      <alignment vertical="center"/>
    </xf>
    <xf numFmtId="0" fontId="6" fillId="0" borderId="0" xfId="0" applyFont="1">
      <alignment vertical="center"/>
    </xf>
    <xf numFmtId="180" fontId="34" fillId="0" borderId="0" xfId="0" applyNumberFormat="1" applyFont="1">
      <alignment vertical="center"/>
    </xf>
    <xf numFmtId="5" fontId="35" fillId="0" borderId="0" xfId="0" applyNumberFormat="1" applyFont="1">
      <alignment vertical="center"/>
    </xf>
    <xf numFmtId="41" fontId="36" fillId="0" borderId="0" xfId="0" applyNumberFormat="1" applyFont="1">
      <alignment vertical="center"/>
    </xf>
    <xf numFmtId="0" fontId="33" fillId="0" borderId="0" xfId="0" applyFont="1" applyAlignment="1">
      <alignment horizontal="right" vertical="top"/>
    </xf>
    <xf numFmtId="0" fontId="37"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8" fillId="0" borderId="0" xfId="0" applyFont="1">
      <alignment vertical="center"/>
    </xf>
    <xf numFmtId="0" fontId="0" fillId="0" borderId="5" xfId="0" applyBorder="1" applyAlignment="1">
      <alignment vertical="center" wrapText="1"/>
    </xf>
    <xf numFmtId="49" fontId="31" fillId="2" borderId="15" xfId="0" applyNumberFormat="1" applyFont="1" applyFill="1" applyBorder="1" applyAlignment="1">
      <alignment horizontal="left" vertical="center"/>
    </xf>
    <xf numFmtId="0" fontId="32" fillId="0" borderId="4" xfId="0" applyFont="1" applyBorder="1">
      <alignment vertical="center"/>
    </xf>
    <xf numFmtId="0" fontId="32" fillId="0" borderId="5" xfId="0" applyFont="1" applyBorder="1">
      <alignment vertical="center"/>
    </xf>
    <xf numFmtId="0" fontId="31" fillId="5" borderId="10" xfId="0" applyFont="1" applyFill="1" applyBorder="1">
      <alignment vertical="center"/>
    </xf>
    <xf numFmtId="0" fontId="31" fillId="0" borderId="17" xfId="0" applyFont="1" applyBorder="1">
      <alignment vertical="center"/>
    </xf>
    <xf numFmtId="0" fontId="33" fillId="0" borderId="17" xfId="0" applyFont="1" applyBorder="1" applyAlignment="1">
      <alignment vertical="center" shrinkToFit="1"/>
    </xf>
    <xf numFmtId="0" fontId="31" fillId="0" borderId="17" xfId="0" applyFont="1" applyBorder="1" applyAlignment="1">
      <alignment vertical="center" shrinkToFit="1"/>
    </xf>
    <xf numFmtId="49" fontId="32" fillId="0" borderId="3" xfId="0" applyNumberFormat="1" applyFont="1" applyBorder="1">
      <alignment vertical="center"/>
    </xf>
    <xf numFmtId="49" fontId="32" fillId="0" borderId="17" xfId="0" applyNumberFormat="1" applyFont="1" applyBorder="1">
      <alignment vertical="center"/>
    </xf>
    <xf numFmtId="0" fontId="31" fillId="0" borderId="9" xfId="0" applyFont="1" applyBorder="1" applyAlignment="1">
      <alignment vertical="center" shrinkToFit="1"/>
    </xf>
    <xf numFmtId="177" fontId="31" fillId="2" borderId="15" xfId="0" applyNumberFormat="1" applyFont="1" applyFill="1" applyBorder="1" applyAlignment="1">
      <alignment horizontal="left" vertical="center"/>
    </xf>
    <xf numFmtId="0" fontId="32" fillId="0" borderId="12" xfId="0" applyFont="1" applyBorder="1">
      <alignment vertical="center"/>
    </xf>
    <xf numFmtId="49" fontId="13" fillId="0" borderId="7" xfId="2" applyNumberFormat="1" applyFont="1" applyFill="1" applyBorder="1" applyAlignment="1">
      <alignment vertical="center" shrinkToFit="1"/>
    </xf>
    <xf numFmtId="0" fontId="13" fillId="0" borderId="23" xfId="0" applyFont="1" applyBorder="1">
      <alignment vertical="center"/>
    </xf>
    <xf numFmtId="49" fontId="13" fillId="2" borderId="24" xfId="2" applyNumberFormat="1" applyFont="1" applyFill="1" applyBorder="1" applyAlignment="1">
      <alignment vertical="center" shrinkToFit="1"/>
    </xf>
    <xf numFmtId="0" fontId="13" fillId="0" borderId="26" xfId="0" applyFont="1" applyBorder="1">
      <alignment vertical="center"/>
    </xf>
    <xf numFmtId="0" fontId="13" fillId="6" borderId="27" xfId="2" applyNumberFormat="1" applyFont="1" applyFill="1" applyBorder="1" applyAlignment="1" applyProtection="1">
      <alignment vertical="center" shrinkToFit="1"/>
      <protection locked="0"/>
    </xf>
    <xf numFmtId="0" fontId="13" fillId="0" borderId="28" xfId="0" applyFont="1" applyBorder="1">
      <alignment vertical="center"/>
    </xf>
    <xf numFmtId="0" fontId="13" fillId="0" borderId="29" xfId="0" applyFont="1" applyBorder="1">
      <alignment vertical="center"/>
    </xf>
    <xf numFmtId="49" fontId="13" fillId="2" borderId="24" xfId="2" applyNumberFormat="1" applyFont="1" applyFill="1" applyBorder="1" applyAlignment="1" applyProtection="1">
      <alignment vertical="center" shrinkToFit="1"/>
      <protection locked="0"/>
    </xf>
    <xf numFmtId="0" fontId="43" fillId="0" borderId="0" xfId="0" applyFont="1" applyAlignment="1">
      <alignment horizontal="right" vertical="center"/>
    </xf>
    <xf numFmtId="0" fontId="43" fillId="0" borderId="0" xfId="0" applyFont="1">
      <alignment vertical="center"/>
    </xf>
    <xf numFmtId="49" fontId="31" fillId="2" borderId="31" xfId="0" applyNumberFormat="1" applyFont="1" applyFill="1" applyBorder="1" applyAlignment="1">
      <alignment horizontal="left" vertical="center"/>
    </xf>
    <xf numFmtId="49" fontId="31" fillId="2" borderId="30" xfId="0" applyNumberFormat="1" applyFont="1" applyFill="1" applyBorder="1" applyAlignment="1">
      <alignment horizontal="left" vertical="center"/>
    </xf>
    <xf numFmtId="0" fontId="46" fillId="0" borderId="10"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4" xfId="2" applyNumberFormat="1" applyFont="1" applyFill="1" applyBorder="1" applyAlignment="1">
      <alignment vertical="center" shrinkToFit="1"/>
    </xf>
    <xf numFmtId="0" fontId="31" fillId="0" borderId="16" xfId="0" applyFont="1" applyBorder="1" applyAlignment="1">
      <alignment horizontal="left" vertical="center"/>
    </xf>
    <xf numFmtId="0" fontId="41" fillId="0" borderId="4" xfId="0" applyFont="1" applyBorder="1" applyAlignment="1">
      <alignment vertical="center" wrapText="1"/>
    </xf>
    <xf numFmtId="0" fontId="42" fillId="0" borderId="5" xfId="0" applyFont="1" applyBorder="1" applyAlignment="1">
      <alignment vertical="center" wrapText="1"/>
    </xf>
    <xf numFmtId="0" fontId="31" fillId="0" borderId="16" xfId="0" applyFont="1" applyBorder="1">
      <alignment vertical="center"/>
    </xf>
    <xf numFmtId="181" fontId="31" fillId="2" borderId="16"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2" xfId="0" applyFont="1" applyBorder="1">
      <alignment vertical="center"/>
    </xf>
    <xf numFmtId="0" fontId="31" fillId="0" borderId="33" xfId="0" applyFont="1" applyBorder="1">
      <alignment vertical="center"/>
    </xf>
    <xf numFmtId="0" fontId="31" fillId="0" borderId="34" xfId="0" applyFont="1" applyBorder="1">
      <alignment vertical="center"/>
    </xf>
    <xf numFmtId="0" fontId="48" fillId="0" borderId="35" xfId="0" applyFont="1" applyBorder="1" applyAlignment="1">
      <alignment horizontal="right" vertical="center"/>
    </xf>
    <xf numFmtId="0" fontId="31" fillId="0" borderId="36" xfId="0" applyFont="1" applyBorder="1">
      <alignment vertical="center"/>
    </xf>
    <xf numFmtId="0" fontId="31" fillId="0" borderId="35" xfId="0" applyFont="1" applyBorder="1">
      <alignment vertical="center"/>
    </xf>
    <xf numFmtId="0" fontId="31" fillId="0" borderId="37" xfId="0" applyFont="1" applyBorder="1">
      <alignment vertical="center"/>
    </xf>
    <xf numFmtId="0" fontId="31" fillId="0" borderId="38" xfId="0" applyFont="1" applyBorder="1">
      <alignment vertical="center"/>
    </xf>
    <xf numFmtId="0" fontId="31" fillId="0" borderId="39"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3" xfId="0" applyFont="1" applyBorder="1">
      <alignment vertical="center"/>
    </xf>
    <xf numFmtId="0" fontId="30" fillId="0" borderId="0" xfId="0" applyFont="1" applyAlignment="1">
      <alignment vertical="center" wrapText="1"/>
    </xf>
    <xf numFmtId="0" fontId="56" fillId="0" borderId="0" xfId="0" applyFont="1" applyAlignment="1">
      <alignment horizontal="left" vertical="center"/>
    </xf>
    <xf numFmtId="14" fontId="32" fillId="0" borderId="40" xfId="0" applyNumberFormat="1" applyFont="1" applyBorder="1">
      <alignment vertical="center"/>
    </xf>
    <xf numFmtId="0" fontId="31" fillId="0" borderId="2" xfId="0" applyFont="1" applyBorder="1" applyAlignment="1">
      <alignment horizontal="lef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9" fillId="0" borderId="0" xfId="0" applyFont="1" applyAlignment="1">
      <alignment horizontal="right" vertical="center"/>
    </xf>
    <xf numFmtId="0" fontId="60"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61" fillId="0" borderId="0" xfId="0" applyFont="1">
      <alignment vertical="center"/>
    </xf>
    <xf numFmtId="0" fontId="10" fillId="0" borderId="0" xfId="0" applyFont="1" applyAlignment="1">
      <alignment horizontal="left" vertical="center"/>
    </xf>
    <xf numFmtId="0" fontId="30" fillId="0" borderId="0" xfId="0" applyFont="1" applyAlignment="1">
      <alignment vertical="top"/>
    </xf>
    <xf numFmtId="0" fontId="8" fillId="0" borderId="0" xfId="0" applyFont="1" applyAlignment="1">
      <alignment vertical="top"/>
    </xf>
    <xf numFmtId="0" fontId="31" fillId="0" borderId="15" xfId="0" applyFont="1" applyBorder="1" applyAlignment="1">
      <alignment horizontal="right" vertical="center"/>
    </xf>
    <xf numFmtId="0" fontId="31" fillId="0" borderId="1" xfId="0" applyFont="1" applyBorder="1" applyAlignment="1">
      <alignment horizontal="right" vertical="center" shrinkToFit="1"/>
    </xf>
    <xf numFmtId="0" fontId="31" fillId="0" borderId="1" xfId="0" applyFont="1" applyBorder="1" applyAlignment="1">
      <alignment horizontal="right" vertical="center"/>
    </xf>
    <xf numFmtId="0" fontId="31" fillId="0" borderId="17" xfId="0" applyFont="1" applyBorder="1" applyAlignment="1">
      <alignment horizontal="left" vertical="center"/>
    </xf>
    <xf numFmtId="0" fontId="31" fillId="0" borderId="6" xfId="0" applyFont="1" applyBorder="1" applyAlignment="1">
      <alignment horizontal="right"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0" borderId="17" xfId="0" applyFont="1" applyBorder="1" applyAlignment="1">
      <alignment horizontal="center" vertical="center" shrinkToFit="1"/>
    </xf>
    <xf numFmtId="0" fontId="31" fillId="0" borderId="10" xfId="0" applyFont="1" applyBorder="1" applyAlignment="1">
      <alignment horizontal="center" vertical="center" shrinkToFit="1"/>
    </xf>
    <xf numFmtId="0" fontId="13" fillId="0" borderId="22" xfId="0" applyFont="1" applyBorder="1" applyAlignment="1">
      <alignment horizontal="right" vertical="center"/>
    </xf>
    <xf numFmtId="0" fontId="13" fillId="0" borderId="25" xfId="0" applyFont="1" applyBorder="1" applyAlignment="1">
      <alignment horizontal="right" vertical="center"/>
    </xf>
    <xf numFmtId="0" fontId="13" fillId="0" borderId="6" xfId="0" applyFont="1" applyBorder="1" applyAlignment="1">
      <alignment horizontal="right" vertical="center"/>
    </xf>
    <xf numFmtId="0" fontId="13" fillId="0" borderId="1" xfId="0"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center" vertical="center"/>
    </xf>
    <xf numFmtId="0" fontId="58" fillId="0" borderId="44" xfId="0" applyFont="1" applyBorder="1">
      <alignment vertical="center"/>
    </xf>
    <xf numFmtId="0" fontId="31" fillId="0" borderId="45" xfId="0" applyFont="1" applyBorder="1">
      <alignment vertical="center"/>
    </xf>
    <xf numFmtId="0" fontId="31" fillId="0" borderId="45" xfId="0" applyFont="1" applyBorder="1" applyAlignment="1">
      <alignment horizontal="center" vertical="center"/>
    </xf>
    <xf numFmtId="0" fontId="31" fillId="0" borderId="45" xfId="0" applyFont="1" applyBorder="1" applyAlignment="1">
      <alignment horizontal="left" vertical="center"/>
    </xf>
    <xf numFmtId="0" fontId="31" fillId="0" borderId="46" xfId="0" applyFont="1" applyBorder="1">
      <alignment vertical="center"/>
    </xf>
    <xf numFmtId="0" fontId="31" fillId="11" borderId="1" xfId="0" applyFont="1" applyFill="1" applyBorder="1" applyAlignment="1">
      <alignment horizontal="right" vertical="center"/>
    </xf>
    <xf numFmtId="0" fontId="31" fillId="11" borderId="2" xfId="0" applyFont="1" applyFill="1" applyBorder="1">
      <alignment vertical="center"/>
    </xf>
    <xf numFmtId="0" fontId="31" fillId="11" borderId="2" xfId="0" applyFont="1" applyFill="1" applyBorder="1" applyAlignment="1">
      <alignment horizontal="center" vertical="center"/>
    </xf>
    <xf numFmtId="0" fontId="31" fillId="11" borderId="2" xfId="0" applyFont="1" applyFill="1" applyBorder="1" applyAlignment="1">
      <alignment horizontal="left" vertical="center"/>
    </xf>
    <xf numFmtId="0" fontId="32" fillId="11" borderId="3" xfId="0" applyFont="1" applyFill="1" applyBorder="1">
      <alignment vertical="center"/>
    </xf>
    <xf numFmtId="0" fontId="31" fillId="11" borderId="4" xfId="0" applyFont="1" applyFill="1" applyBorder="1">
      <alignment vertical="center"/>
    </xf>
    <xf numFmtId="0" fontId="32" fillId="11" borderId="5" xfId="0" applyFont="1" applyFill="1" applyBorder="1">
      <alignment vertical="center"/>
    </xf>
    <xf numFmtId="0" fontId="8" fillId="0" borderId="0" xfId="0" applyFont="1" applyAlignment="1">
      <alignment vertical="center" wrapText="1"/>
    </xf>
    <xf numFmtId="0" fontId="28" fillId="0" borderId="0" xfId="0" applyFont="1">
      <alignment vertical="center"/>
    </xf>
    <xf numFmtId="0" fontId="64" fillId="0" borderId="0" xfId="1" applyFont="1" applyBorder="1" applyAlignment="1" applyProtection="1">
      <alignment vertical="center"/>
    </xf>
    <xf numFmtId="0" fontId="30" fillId="0" borderId="0" xfId="0" applyFont="1" applyAlignment="1"/>
    <xf numFmtId="0" fontId="62" fillId="0" borderId="0" xfId="0" applyFont="1" applyAlignment="1">
      <alignment horizontal="right"/>
    </xf>
    <xf numFmtId="0" fontId="49" fillId="0" borderId="0" xfId="0" applyFont="1" applyAlignment="1"/>
    <xf numFmtId="0" fontId="10" fillId="0" borderId="0" xfId="0" applyFont="1" applyAlignment="1"/>
    <xf numFmtId="0" fontId="10" fillId="0" borderId="0" xfId="0" applyFont="1" applyAlignment="1">
      <alignment horizontal="right" vertical="center"/>
    </xf>
    <xf numFmtId="0" fontId="69" fillId="0" borderId="1" xfId="0" applyFont="1" applyBorder="1" applyAlignment="1">
      <alignment horizontal="center" vertical="center"/>
    </xf>
    <xf numFmtId="0" fontId="27" fillId="0" borderId="15" xfId="0" applyFont="1" applyBorder="1" applyAlignment="1">
      <alignment horizontal="right" vertical="center"/>
    </xf>
    <xf numFmtId="0" fontId="27" fillId="0" borderId="17" xfId="0" applyFont="1" applyBorder="1" applyAlignment="1">
      <alignment horizontal="left"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right" vertical="center"/>
    </xf>
    <xf numFmtId="0" fontId="31" fillId="0" borderId="17" xfId="0" applyFont="1" applyBorder="1" applyAlignment="1">
      <alignment horizontal="right" vertical="center"/>
    </xf>
    <xf numFmtId="179" fontId="31" fillId="2" borderId="15" xfId="0" applyNumberFormat="1" applyFont="1" applyFill="1" applyBorder="1" applyAlignment="1">
      <alignment horizontal="left" vertical="center"/>
    </xf>
    <xf numFmtId="5" fontId="31" fillId="2" borderId="15"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2" borderId="0" xfId="0" applyFont="1" applyFill="1" applyAlignment="1">
      <alignment vertical="center" shrinkToFit="1"/>
    </xf>
    <xf numFmtId="0" fontId="10" fillId="12" borderId="0" xfId="0" applyFont="1" applyFill="1">
      <alignment vertical="center"/>
    </xf>
    <xf numFmtId="0" fontId="72" fillId="13" borderId="0" xfId="0" applyFont="1" applyFill="1">
      <alignment vertical="center"/>
    </xf>
    <xf numFmtId="0" fontId="30" fillId="13" borderId="0" xfId="0" applyFont="1" applyFill="1">
      <alignment vertical="center"/>
    </xf>
    <xf numFmtId="0" fontId="33" fillId="0" borderId="0" xfId="0" applyFont="1" applyAlignment="1">
      <alignment horizontal="left" vertical="top"/>
    </xf>
    <xf numFmtId="0" fontId="0" fillId="0" borderId="0" xfId="0" applyAlignment="1">
      <alignment vertical="top"/>
    </xf>
    <xf numFmtId="0" fontId="73" fillId="13" borderId="0" xfId="0" applyFont="1" applyFill="1">
      <alignment vertical="center"/>
    </xf>
    <xf numFmtId="0" fontId="56" fillId="0" borderId="0" xfId="0" applyFont="1">
      <alignment vertical="center"/>
    </xf>
    <xf numFmtId="0" fontId="74" fillId="0" borderId="0" xfId="0" applyFont="1">
      <alignment vertical="center"/>
    </xf>
    <xf numFmtId="0" fontId="68" fillId="0" borderId="0" xfId="0" applyFont="1">
      <alignment vertical="center"/>
    </xf>
    <xf numFmtId="0" fontId="75" fillId="0" borderId="0" xfId="0" applyFont="1">
      <alignment vertical="center"/>
    </xf>
    <xf numFmtId="49" fontId="31" fillId="14" borderId="15" xfId="0" applyNumberFormat="1" applyFont="1" applyFill="1" applyBorder="1" applyAlignment="1">
      <alignment horizontal="left" vertical="center"/>
    </xf>
    <xf numFmtId="0" fontId="31" fillId="0" borderId="10" xfId="0" applyFont="1" applyBorder="1">
      <alignment vertical="center"/>
    </xf>
    <xf numFmtId="177" fontId="31" fillId="14" borderId="15" xfId="0" applyNumberFormat="1" applyFont="1" applyFill="1" applyBorder="1" applyAlignment="1">
      <alignment horizontal="left" vertical="center"/>
    </xf>
    <xf numFmtId="49" fontId="13" fillId="0" borderId="22" xfId="2" applyNumberFormat="1" applyFont="1" applyFill="1" applyBorder="1" applyAlignment="1">
      <alignment horizontal="center" vertical="center" shrinkToFit="1"/>
    </xf>
    <xf numFmtId="49" fontId="13" fillId="14" borderId="24" xfId="2" applyNumberFormat="1" applyFont="1" applyFill="1" applyBorder="1" applyAlignment="1">
      <alignment vertical="center" shrinkToFit="1"/>
    </xf>
    <xf numFmtId="0" fontId="13" fillId="0" borderId="22" xfId="0" applyFont="1" applyBorder="1" applyAlignment="1">
      <alignment horizontal="left" vertical="center"/>
    </xf>
    <xf numFmtId="49" fontId="13" fillId="2" borderId="24" xfId="7" applyNumberFormat="1" applyFont="1" applyFill="1" applyBorder="1" applyAlignment="1">
      <alignment vertical="center" shrinkToFit="1"/>
    </xf>
    <xf numFmtId="0" fontId="13" fillId="0" borderId="25" xfId="0" applyFont="1" applyBorder="1" applyAlignment="1">
      <alignment horizontal="left" vertical="center"/>
    </xf>
    <xf numFmtId="0" fontId="13" fillId="6" borderId="27" xfId="7" applyNumberFormat="1" applyFont="1" applyFill="1" applyBorder="1" applyAlignment="1" applyProtection="1">
      <alignment vertical="center" shrinkToFit="1"/>
      <protection locked="0"/>
    </xf>
    <xf numFmtId="49" fontId="13" fillId="2" borderId="24"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4"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9" xfId="7" applyNumberFormat="1" applyFont="1" applyFill="1" applyBorder="1" applyAlignment="1">
      <alignment vertical="center" shrinkToFit="1"/>
    </xf>
    <xf numFmtId="0" fontId="13" fillId="0" borderId="15" xfId="0" applyFont="1" applyBorder="1" applyAlignment="1">
      <alignment horizontal="left" vertical="center"/>
    </xf>
    <xf numFmtId="0" fontId="13" fillId="0" borderId="17" xfId="0" applyFont="1" applyBorder="1">
      <alignment vertical="center"/>
    </xf>
    <xf numFmtId="49" fontId="13" fillId="2" borderId="10" xfId="7" applyNumberFormat="1" applyFont="1" applyFill="1" applyBorder="1" applyAlignment="1">
      <alignment vertical="center" shrinkToFit="1"/>
    </xf>
    <xf numFmtId="0" fontId="13" fillId="0" borderId="9" xfId="0" applyFont="1" applyBorder="1" applyAlignment="1">
      <alignment horizontal="left" vertical="center"/>
    </xf>
    <xf numFmtId="0" fontId="20" fillId="0" borderId="0" xfId="0" applyFont="1" applyAlignment="1">
      <alignment horizontal="left" vertical="top" wrapText="1"/>
    </xf>
    <xf numFmtId="0" fontId="77" fillId="0" borderId="0" xfId="0" applyFont="1">
      <alignment vertical="center"/>
    </xf>
    <xf numFmtId="0" fontId="10" fillId="9" borderId="15"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10" borderId="15" xfId="0" applyFont="1" applyFill="1" applyBorder="1" applyAlignment="1">
      <alignment horizontal="center" vertical="center"/>
    </xf>
    <xf numFmtId="0" fontId="10" fillId="10" borderId="16" xfId="0" applyFont="1" applyFill="1" applyBorder="1" applyAlignment="1">
      <alignment horizontal="center" vertical="center"/>
    </xf>
    <xf numFmtId="0" fontId="10" fillId="10" borderId="17" xfId="0" applyFont="1" applyFill="1" applyBorder="1" applyAlignment="1">
      <alignment horizontal="center" vertical="center"/>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0" xfId="0" applyFont="1" applyAlignment="1">
      <alignment horizontal="left" vertical="top" wrapText="1"/>
    </xf>
    <xf numFmtId="0" fontId="0" fillId="0" borderId="5" xfId="0" applyBorder="1" applyAlignment="1">
      <alignment vertical="center"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vertical="center" wrapText="1"/>
    </xf>
    <xf numFmtId="0" fontId="0" fillId="0" borderId="0" xfId="0"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0" fillId="5" borderId="10" xfId="0" applyFont="1" applyFill="1" applyBorder="1">
      <alignment vertical="center"/>
    </xf>
    <xf numFmtId="0" fontId="0" fillId="5" borderId="10" xfId="0" applyFill="1" applyBorder="1">
      <alignment vertical="center"/>
    </xf>
    <xf numFmtId="0" fontId="10" fillId="10" borderId="10" xfId="0" applyFont="1" applyFill="1" applyBorder="1" applyAlignment="1">
      <alignment vertical="center" shrinkToFit="1"/>
    </xf>
    <xf numFmtId="0" fontId="10" fillId="8" borderId="15" xfId="0" applyFont="1" applyFill="1" applyBorder="1" applyAlignment="1">
      <alignment horizontal="center" vertical="center"/>
    </xf>
    <xf numFmtId="0" fontId="10" fillId="8" borderId="16" xfId="0" applyFont="1" applyFill="1" applyBorder="1" applyAlignment="1">
      <alignment horizontal="center" vertical="center"/>
    </xf>
    <xf numFmtId="0" fontId="10" fillId="8"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7" xfId="0" applyFont="1" applyFill="1" applyBorder="1" applyAlignment="1">
      <alignment horizontal="center" vertical="center"/>
    </xf>
    <xf numFmtId="38" fontId="76" fillId="16" borderId="0" xfId="5" applyNumberFormat="1" applyFont="1" applyFill="1" applyBorder="1" applyAlignment="1" applyProtection="1">
      <alignment vertical="center" wrapText="1"/>
    </xf>
    <xf numFmtId="38" fontId="76" fillId="16" borderId="0" xfId="5" applyNumberFormat="1" applyFont="1" applyFill="1" applyBorder="1" applyAlignment="1" applyProtection="1">
      <alignment vertical="center"/>
    </xf>
    <xf numFmtId="0" fontId="65" fillId="0" borderId="2" xfId="0" applyFont="1" applyBorder="1" applyAlignment="1">
      <alignment vertical="center" shrinkToFit="1"/>
    </xf>
    <xf numFmtId="0" fontId="66" fillId="0" borderId="2" xfId="0" applyFont="1" applyBorder="1" applyAlignment="1">
      <alignment vertical="center" shrinkToFit="1"/>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3" fillId="0" borderId="15" xfId="0" applyFont="1" applyBorder="1" applyAlignment="1">
      <alignment horizontal="center" vertical="center"/>
    </xf>
    <xf numFmtId="0" fontId="0" fillId="0" borderId="17" xfId="0" applyBorder="1" applyAlignment="1">
      <alignment horizontal="center" vertical="center"/>
    </xf>
    <xf numFmtId="0" fontId="13" fillId="0" borderId="25" xfId="0" applyFont="1" applyBorder="1" applyAlignment="1">
      <alignment horizontal="center" vertical="center"/>
    </xf>
    <xf numFmtId="0" fontId="0" fillId="0" borderId="26" xfId="0" applyBorder="1" applyAlignment="1">
      <alignment horizontal="center" vertical="center"/>
    </xf>
    <xf numFmtId="0" fontId="13" fillId="0" borderId="22" xfId="0" applyFont="1" applyBorder="1" applyAlignment="1">
      <alignment horizontal="center" vertical="center"/>
    </xf>
    <xf numFmtId="0" fontId="0" fillId="0" borderId="23" xfId="0" applyBorder="1" applyAlignment="1">
      <alignment horizontal="center" vertical="center"/>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70"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4" xfId="0" applyFont="1" applyBorder="1" applyAlignment="1">
      <alignment horizontal="center" vertical="top"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44" fillId="0" borderId="0" xfId="0" applyFont="1" applyAlignment="1">
      <alignment horizontal="left" vertical="top" wrapText="1"/>
    </xf>
    <xf numFmtId="0" fontId="13" fillId="0" borderId="0" xfId="0" applyFont="1" applyAlignment="1">
      <alignment horizontal="left" vertical="top" wrapText="1"/>
    </xf>
    <xf numFmtId="0" fontId="30" fillId="0" borderId="0" xfId="0" applyFont="1" applyAlignment="1">
      <alignment vertical="top" wrapText="1"/>
    </xf>
    <xf numFmtId="0" fontId="57" fillId="0" borderId="0" xfId="1" applyFont="1" applyFill="1" applyAlignment="1" applyProtection="1">
      <alignment horizontal="left" vertical="center"/>
    </xf>
    <xf numFmtId="0" fontId="31" fillId="11" borderId="4" xfId="0" applyFont="1" applyFill="1" applyBorder="1" applyAlignment="1">
      <alignment horizontal="left" vertical="top" wrapText="1"/>
    </xf>
    <xf numFmtId="0" fontId="0" fillId="11" borderId="0" xfId="0" applyFill="1" applyAlignment="1">
      <alignment horizontal="left" vertical="top"/>
    </xf>
    <xf numFmtId="0" fontId="0" fillId="11" borderId="5" xfId="0" applyFill="1" applyBorder="1" applyAlignment="1">
      <alignment horizontal="left" vertical="top"/>
    </xf>
    <xf numFmtId="0" fontId="8" fillId="0" borderId="0" xfId="0" applyFont="1" applyAlignment="1">
      <alignment vertical="center" wrapText="1"/>
    </xf>
    <xf numFmtId="0" fontId="31" fillId="0" borderId="2" xfId="0" applyFont="1" applyBorder="1" applyAlignment="1">
      <alignment horizontal="left" vertical="center" shrinkToFit="1"/>
    </xf>
    <xf numFmtId="0" fontId="8" fillId="0" borderId="0" xfId="0" applyFont="1" applyAlignment="1">
      <alignment vertical="top" wrapText="1"/>
    </xf>
    <xf numFmtId="0" fontId="31" fillId="11" borderId="4" xfId="0" applyFont="1" applyFill="1" applyBorder="1" applyAlignment="1">
      <alignment vertical="center" wrapText="1"/>
    </xf>
    <xf numFmtId="0" fontId="0" fillId="11" borderId="0" xfId="0" applyFill="1" applyAlignment="1">
      <alignment vertical="center" wrapText="1"/>
    </xf>
    <xf numFmtId="0" fontId="0" fillId="11" borderId="5" xfId="0" applyFill="1" applyBorder="1" applyAlignment="1">
      <alignment vertical="center" wrapText="1"/>
    </xf>
    <xf numFmtId="0" fontId="39" fillId="0" borderId="20" xfId="0" applyFont="1" applyBorder="1" applyAlignment="1">
      <alignment vertical="center" wrapText="1"/>
    </xf>
    <xf numFmtId="0" fontId="40" fillId="0" borderId="21" xfId="0" applyFont="1" applyBorder="1" applyAlignment="1">
      <alignment vertical="center" wrapText="1"/>
    </xf>
    <xf numFmtId="0" fontId="41" fillId="0" borderId="18" xfId="0" applyFont="1" applyBorder="1" applyAlignment="1">
      <alignment vertical="center" wrapText="1"/>
    </xf>
    <xf numFmtId="0" fontId="42" fillId="0" borderId="19" xfId="0" applyFont="1" applyBorder="1" applyAlignment="1">
      <alignment vertical="center" wrapText="1"/>
    </xf>
    <xf numFmtId="0" fontId="67" fillId="0" borderId="7" xfId="0" applyFont="1" applyBorder="1" applyAlignment="1">
      <alignment horizontal="left" vertical="center"/>
    </xf>
    <xf numFmtId="0" fontId="31" fillId="0" borderId="15"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31" fillId="0" borderId="15" xfId="0" applyFont="1" applyBorder="1" applyAlignment="1">
      <alignment horizontal="center" vertical="center"/>
    </xf>
    <xf numFmtId="0" fontId="27" fillId="0" borderId="0" xfId="0" applyFont="1" applyAlignment="1">
      <alignment horizontal="center" vertical="center"/>
    </xf>
    <xf numFmtId="0" fontId="31" fillId="0" borderId="2" xfId="0" applyFont="1" applyBorder="1" applyAlignment="1">
      <alignment horizontal="center" vertical="center" shrinkToFit="1"/>
    </xf>
    <xf numFmtId="0" fontId="31" fillId="0" borderId="15" xfId="0" applyFont="1" applyBorder="1" applyAlignment="1">
      <alignment horizontal="right"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11" borderId="0" xfId="0" applyFont="1" applyFill="1" applyAlignment="1">
      <alignment horizontal="left" vertical="center"/>
    </xf>
    <xf numFmtId="0" fontId="15" fillId="0" borderId="42" xfId="0" applyFont="1" applyBorder="1" applyAlignment="1">
      <alignment vertical="center" wrapText="1"/>
    </xf>
    <xf numFmtId="0" fontId="63" fillId="0" borderId="41" xfId="0" applyFont="1" applyBorder="1" applyAlignment="1">
      <alignment vertical="center" wrapText="1"/>
    </xf>
    <xf numFmtId="0" fontId="63" fillId="0" borderId="43" xfId="0" applyFont="1" applyBorder="1" applyAlignment="1">
      <alignment vertical="center" wrapText="1"/>
    </xf>
    <xf numFmtId="0" fontId="49" fillId="0" borderId="0" xfId="0" applyFont="1">
      <alignment vertical="center"/>
    </xf>
    <xf numFmtId="0" fontId="52" fillId="13" borderId="0" xfId="0" applyFont="1" applyFill="1">
      <alignment vertical="center"/>
    </xf>
    <xf numFmtId="0" fontId="0" fillId="13" borderId="0" xfId="0" applyFill="1">
      <alignment vertical="center"/>
    </xf>
    <xf numFmtId="0" fontId="31" fillId="0" borderId="0" xfId="0" applyFont="1" applyAlignment="1">
      <alignment vertical="center" wrapText="1"/>
    </xf>
    <xf numFmtId="0" fontId="13" fillId="0" borderId="7" xfId="0" applyFont="1" applyBorder="1" applyAlignment="1">
      <alignment horizontal="left" vertical="center" wrapText="1"/>
    </xf>
    <xf numFmtId="38" fontId="20" fillId="15" borderId="15" xfId="7" applyBorder="1" applyAlignment="1" applyProtection="1">
      <alignment horizontal="left" vertical="center" wrapText="1"/>
    </xf>
    <xf numFmtId="38" fontId="20" fillId="15" borderId="17"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B59B77E7-A2C3-481D-8FC8-ADEB40EF9E47}"/>
    <cellStyle name="標準" xfId="0" builtinId="0"/>
    <cellStyle name="標準 2" xfId="6" xr:uid="{B0F07EF8-AA38-4264-AF64-97979019AB1A}"/>
    <cellStyle name="標準 3" xfId="3" xr:uid="{00000000-0005-0000-0000-000003000000}"/>
    <cellStyle name="標準 4" xfId="4" xr:uid="{00000000-0005-0000-0000-000004000000}"/>
  </cellStyles>
  <dxfs count="19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bgColor rgb="FF00B05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patternType="none">
          <bgColor auto="1"/>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ill>
        <patternFill>
          <bgColor rgb="FFFFFFCC"/>
        </patternFill>
      </fill>
    </dxf>
    <dxf>
      <fill>
        <patternFill patternType="solid">
          <bgColor rgb="FFFFFFCC"/>
        </patternFill>
      </fill>
    </dxf>
    <dxf>
      <fill>
        <patternFill>
          <bgColor rgb="FFFFFF0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FFFFCC"/>
        </patternFill>
      </fill>
    </dxf>
    <dxf>
      <fill>
        <patternFill>
          <bgColor rgb="FFFF0000"/>
        </patternFill>
      </fill>
    </dxf>
    <dxf>
      <fill>
        <patternFill patternType="solid">
          <bgColor rgb="FFFFFFCC"/>
        </patternFill>
      </fill>
    </dxf>
    <dxf>
      <fill>
        <patternFill>
          <bgColor rgb="FFFFFF00"/>
        </patternFill>
      </fill>
    </dxf>
    <dxf>
      <fill>
        <patternFill>
          <bgColor rgb="FF00B050"/>
        </patternFill>
      </fill>
    </dxf>
    <dxf>
      <fill>
        <patternFill>
          <bgColor rgb="FF00B050"/>
        </patternFill>
      </fill>
    </dxf>
    <dxf>
      <fill>
        <patternFill>
          <bgColor rgb="FF00B0F0"/>
        </patternFill>
      </fill>
    </dxf>
    <dxf>
      <fill>
        <patternFill>
          <bgColor rgb="FFFFFF00"/>
        </patternFill>
      </fill>
    </dxf>
    <dxf>
      <fill>
        <patternFill>
          <bgColor rgb="FFFF0000"/>
        </patternFill>
      </fill>
    </dxf>
    <dxf>
      <fill>
        <patternFill patternType="solid">
          <bgColor rgb="FFFFFFCC"/>
        </patternFill>
      </fill>
    </dxf>
    <dxf>
      <fill>
        <patternFill>
          <bgColor rgb="FFFFFFCC"/>
        </patternFill>
      </fill>
    </dxf>
    <dxf>
      <fill>
        <patternFill>
          <bgColor rgb="FFFF0000"/>
        </patternFill>
      </fill>
    </dxf>
    <dxf>
      <fill>
        <patternFill>
          <bgColor rgb="FFFFFF00"/>
        </patternFill>
      </fill>
    </dxf>
    <dxf>
      <fill>
        <patternFill patternType="solid">
          <bgColor rgb="FFFFFFCC"/>
        </patternFill>
      </fill>
    </dxf>
    <dxf>
      <fill>
        <patternFill>
          <bgColor rgb="FF00B050"/>
        </patternFill>
      </fill>
    </dxf>
    <dxf>
      <fill>
        <patternFill>
          <bgColor rgb="FF00B0F0"/>
        </patternFill>
      </fill>
    </dxf>
    <dxf>
      <fill>
        <patternFill>
          <bgColor rgb="FFFFFFCC"/>
        </patternFill>
      </fill>
    </dxf>
    <dxf>
      <fill>
        <patternFill>
          <bgColor rgb="FFFFFF00"/>
        </patternFill>
      </fill>
    </dxf>
    <dxf>
      <fill>
        <patternFill patternType="solid">
          <bgColor rgb="FFFFFFCC"/>
        </patternFill>
      </fill>
    </dxf>
    <dxf>
      <fill>
        <patternFill>
          <bgColor rgb="FFFFFFCC"/>
        </patternFill>
      </fill>
    </dxf>
    <dxf>
      <fill>
        <patternFill>
          <bgColor rgb="FF00B0F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FFFFCC"/>
        </patternFill>
      </fill>
    </dxf>
    <dxf>
      <fill>
        <patternFill patternType="solid">
          <bgColor rgb="FFFFFFCC"/>
        </patternFill>
      </fill>
    </dxf>
    <dxf>
      <fill>
        <patternFill>
          <bgColor rgb="FF00B050"/>
        </patternFill>
      </fill>
    </dxf>
    <dxf>
      <fill>
        <patternFill>
          <bgColor rgb="FFFFFF00"/>
        </patternFill>
      </fill>
    </dxf>
    <dxf>
      <fill>
        <patternFill patternType="solid">
          <bgColor rgb="FFFFFFCC"/>
        </patternFill>
      </fill>
    </dxf>
    <dxf>
      <fill>
        <patternFill>
          <bgColor rgb="FFFFFFCC"/>
        </patternFill>
      </fill>
    </dxf>
    <dxf>
      <fill>
        <patternFill>
          <bgColor rgb="FFFF0000"/>
        </patternFill>
      </fill>
    </dxf>
    <dxf>
      <fill>
        <patternFill>
          <bgColor rgb="FF00B0F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bgColor rgb="FF00B0F0"/>
        </patternFill>
      </fill>
    </dxf>
    <dxf>
      <fill>
        <patternFill>
          <bgColor rgb="FFFFFF0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FFFFCC"/>
        </patternFill>
      </fill>
    </dxf>
    <dxf>
      <fill>
        <patternFill>
          <bgColor rgb="FFFFFFCC"/>
        </patternFill>
      </fill>
    </dxf>
    <dxf>
      <fill>
        <patternFill>
          <bgColor rgb="FF00B0F0"/>
        </patternFill>
      </fill>
    </dxf>
    <dxf>
      <fill>
        <patternFill>
          <bgColor rgb="FF00B050"/>
        </patternFill>
      </fill>
    </dxf>
    <dxf>
      <fill>
        <patternFill>
          <bgColor rgb="FFFF000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EBF1DE"/>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申込にあたっての注意事項!$C$13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8477250" cy="409575"/>
        </a:xfrm>
        <a:prstGeom prst="leftArrow">
          <a:avLst>
            <a:gd name="adj1" fmla="val 50000"/>
            <a:gd name="adj2" fmla="val 115116"/>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9A7A5D16-CF80-494E-6857-FDA96C0C6CFB}"/>
            </a:ext>
          </a:extLst>
        </xdr:cNvPr>
        <xdr:cNvGrpSpPr/>
      </xdr:nvGrpSpPr>
      <xdr:grpSpPr>
        <a:xfrm>
          <a:off x="9382125" y="2133600"/>
          <a:ext cx="676275" cy="2762250"/>
          <a:chOff x="9391650"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0488636"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0487025"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9391650"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125325</xdr:rowOff>
    </xdr:to>
    <xdr:grpSp>
      <xdr:nvGrpSpPr>
        <xdr:cNvPr id="3" name="グループ化 2">
          <a:extLst>
            <a:ext uri="{FF2B5EF4-FFF2-40B4-BE49-F238E27FC236}">
              <a16:creationId xmlns:a16="http://schemas.microsoft.com/office/drawing/2014/main" id="{AEED36D6-2E85-0DA4-1401-9AE75AECEF6D}"/>
            </a:ext>
          </a:extLst>
        </xdr:cNvPr>
        <xdr:cNvGrpSpPr/>
      </xdr:nvGrpSpPr>
      <xdr:grpSpPr>
        <a:xfrm>
          <a:off x="9382125" y="4886545"/>
          <a:ext cx="674664" cy="934730"/>
          <a:chOff x="9404966" y="4886545"/>
          <a:chExt cx="16043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0354678" y="488654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9404966"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0344150" y="5821275"/>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40130" TargetMode="External"/><Relationship Id="rId3" Type="http://schemas.openxmlformats.org/officeDocument/2006/relationships/hyperlink" Target="https://www.i-sus.com/" TargetMode="External"/><Relationship Id="rId7" Type="http://schemas.openxmlformats.org/officeDocument/2006/relationships/hyperlink" Target="mailto:fukuoka-city-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19"/>
  <sheetViews>
    <sheetView showGridLines="0" tabSelected="1" zoomScaleNormal="100" workbookViewId="0"/>
  </sheetViews>
  <sheetFormatPr defaultColWidth="9" defaultRowHeight="13.5"/>
  <cols>
    <col min="1" max="2" width="3.75" style="13" customWidth="1"/>
    <col min="3" max="3" width="20.625" style="8" customWidth="1"/>
    <col min="4" max="4" width="10" style="8" customWidth="1"/>
    <col min="5" max="5" width="44.625" style="8" customWidth="1"/>
    <col min="6" max="6" width="40.625" style="8" customWidth="1"/>
    <col min="7" max="7" width="4.625" style="8" customWidth="1"/>
    <col min="8" max="13" width="9.5" style="8" bestFit="1" customWidth="1"/>
    <col min="14" max="14" width="13.75" style="8" customWidth="1"/>
    <col min="15" max="16" width="9.5" style="8" bestFit="1" customWidth="1"/>
    <col min="17" max="17" width="9.125" style="8" bestFit="1" customWidth="1"/>
    <col min="18" max="16384" width="9" style="8"/>
  </cols>
  <sheetData>
    <row r="1" spans="1:11">
      <c r="A1" s="2"/>
      <c r="B1" s="3"/>
      <c r="C1" s="4"/>
      <c r="D1" s="5"/>
      <c r="E1" s="5"/>
      <c r="F1" s="6" t="str">
        <f>C132</f>
        <v>information bridge Ver.7 福岡市版</v>
      </c>
      <c r="G1" s="7"/>
    </row>
    <row r="2" spans="1:11" ht="20.100000000000001" customHeight="1">
      <c r="A2" s="9">
        <v>1</v>
      </c>
      <c r="B2" s="10" t="s">
        <v>0</v>
      </c>
      <c r="G2" s="11"/>
    </row>
    <row r="3" spans="1:11" ht="9.9499999999999993" customHeight="1">
      <c r="A3" s="12"/>
      <c r="C3" s="14"/>
      <c r="G3" s="11"/>
    </row>
    <row r="4" spans="1:11" ht="45" customHeight="1">
      <c r="A4" s="12"/>
      <c r="B4" s="272" t="s">
        <v>1</v>
      </c>
      <c r="C4" s="273"/>
      <c r="D4" s="273"/>
      <c r="E4" s="273"/>
      <c r="F4" s="273"/>
      <c r="G4" s="259"/>
    </row>
    <row r="5" spans="1:11" ht="81" customHeight="1">
      <c r="A5" s="12"/>
      <c r="B5" s="15" t="s">
        <v>2</v>
      </c>
      <c r="C5" s="277" t="s">
        <v>3</v>
      </c>
      <c r="D5" s="277"/>
      <c r="E5" s="277"/>
      <c r="F5" s="277"/>
      <c r="G5" s="259"/>
      <c r="H5" s="17"/>
      <c r="I5" s="17"/>
      <c r="J5" s="17"/>
      <c r="K5" s="17"/>
    </row>
    <row r="6" spans="1:11">
      <c r="A6" s="12"/>
      <c r="B6" s="15"/>
      <c r="C6" s="18" t="s">
        <v>4</v>
      </c>
      <c r="D6" s="19"/>
      <c r="E6" s="19"/>
      <c r="F6" s="19"/>
      <c r="G6" s="16"/>
      <c r="H6" s="17"/>
      <c r="I6" s="17"/>
      <c r="J6" s="17"/>
      <c r="K6" s="17"/>
    </row>
    <row r="7" spans="1:11">
      <c r="A7" s="12"/>
      <c r="B7" s="15"/>
      <c r="C7" s="276" t="s">
        <v>5</v>
      </c>
      <c r="D7" s="276"/>
      <c r="E7" s="276"/>
      <c r="F7" s="276"/>
      <c r="G7" s="16"/>
      <c r="H7" s="17"/>
      <c r="I7" s="17"/>
      <c r="J7" s="17"/>
      <c r="K7" s="17"/>
    </row>
    <row r="8" spans="1:11" ht="22.5" customHeight="1">
      <c r="A8" s="12"/>
      <c r="B8" s="15"/>
      <c r="C8" s="20"/>
      <c r="D8" s="20"/>
      <c r="E8" s="21" t="s">
        <v>6</v>
      </c>
      <c r="F8" s="20"/>
      <c r="G8" s="16"/>
      <c r="H8" s="17"/>
      <c r="I8" s="17"/>
      <c r="J8" s="17"/>
      <c r="K8" s="17"/>
    </row>
    <row r="9" spans="1:11" ht="67.5" customHeight="1">
      <c r="A9" s="12"/>
      <c r="B9" s="15" t="s">
        <v>7</v>
      </c>
      <c r="C9" s="258" t="s">
        <v>215</v>
      </c>
      <c r="D9" s="258"/>
      <c r="E9" s="258"/>
      <c r="F9" s="258"/>
      <c r="G9" s="259"/>
      <c r="H9" s="17"/>
      <c r="I9" s="17"/>
      <c r="J9" s="17"/>
      <c r="K9" s="17"/>
    </row>
    <row r="10" spans="1:11" s="27" customFormat="1" ht="30.75" customHeight="1">
      <c r="A10" s="28">
        <v>2</v>
      </c>
      <c r="B10" s="29" t="s">
        <v>8</v>
      </c>
      <c r="G10" s="30"/>
    </row>
    <row r="11" spans="1:11" ht="71.25" customHeight="1">
      <c r="A11" s="12"/>
      <c r="B11" s="15" t="s">
        <v>2</v>
      </c>
      <c r="C11" s="278" t="s">
        <v>9</v>
      </c>
      <c r="D11" s="258"/>
      <c r="E11" s="258"/>
      <c r="F11" s="258"/>
      <c r="G11" s="259"/>
    </row>
    <row r="12" spans="1:11" ht="45.75" customHeight="1">
      <c r="A12" s="12"/>
      <c r="B12" s="15" t="s">
        <v>7</v>
      </c>
      <c r="C12" s="258" t="s">
        <v>10</v>
      </c>
      <c r="D12" s="258"/>
      <c r="E12" s="258"/>
      <c r="F12" s="258"/>
      <c r="G12" s="259"/>
      <c r="H12" s="258"/>
      <c r="I12" s="258"/>
      <c r="J12" s="258"/>
      <c r="K12" s="258"/>
    </row>
    <row r="13" spans="1:11" ht="20.100000000000001" customHeight="1">
      <c r="A13" s="9">
        <v>3</v>
      </c>
      <c r="B13" s="10" t="s">
        <v>11</v>
      </c>
      <c r="G13" s="11"/>
    </row>
    <row r="14" spans="1:11" ht="82.5" customHeight="1">
      <c r="A14" s="12"/>
      <c r="B14" s="15" t="s">
        <v>2</v>
      </c>
      <c r="C14" s="258" t="s">
        <v>12</v>
      </c>
      <c r="D14" s="258"/>
      <c r="E14" s="258"/>
      <c r="F14" s="258"/>
      <c r="G14" s="259"/>
      <c r="H14" s="17"/>
      <c r="I14" s="17"/>
      <c r="J14" s="17"/>
      <c r="K14" s="17"/>
    </row>
    <row r="15" spans="1:11" ht="32.25" customHeight="1">
      <c r="A15" s="28">
        <v>4</v>
      </c>
      <c r="B15" s="29" t="s">
        <v>13</v>
      </c>
      <c r="C15" s="22"/>
      <c r="G15" s="11"/>
    </row>
    <row r="16" spans="1:11" ht="63.75" customHeight="1">
      <c r="A16" s="12"/>
      <c r="B16" s="15" t="s">
        <v>2</v>
      </c>
      <c r="C16" s="258"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58"/>
      <c r="E16" s="258"/>
      <c r="F16" s="258"/>
      <c r="G16" s="259"/>
      <c r="H16" s="17"/>
      <c r="I16" s="17"/>
      <c r="J16" s="17"/>
      <c r="K16" s="17"/>
    </row>
    <row r="17" spans="1:11" ht="39.950000000000003" customHeight="1">
      <c r="A17" s="12"/>
      <c r="B17" s="15" t="s">
        <v>7</v>
      </c>
      <c r="C17" s="258" t="s">
        <v>14</v>
      </c>
      <c r="D17" s="258"/>
      <c r="E17" s="258"/>
      <c r="F17" s="258"/>
      <c r="G17" s="11"/>
    </row>
    <row r="18" spans="1:11" ht="54" customHeight="1">
      <c r="A18" s="139"/>
      <c r="B18" s="15" t="s">
        <v>15</v>
      </c>
      <c r="C18" s="258" t="s">
        <v>16</v>
      </c>
      <c r="D18" s="258"/>
      <c r="E18" s="258"/>
      <c r="F18" s="258"/>
      <c r="G18" s="259"/>
    </row>
    <row r="19" spans="1:11" ht="54" hidden="1" customHeight="1">
      <c r="A19" s="12"/>
      <c r="B19" s="15" t="s">
        <v>17</v>
      </c>
      <c r="C19" s="258" t="s">
        <v>18</v>
      </c>
      <c r="D19" s="258"/>
      <c r="E19" s="258"/>
      <c r="F19" s="258"/>
      <c r="G19" s="259"/>
    </row>
    <row r="20" spans="1:11" ht="48" hidden="1" customHeight="1">
      <c r="A20" s="12"/>
      <c r="B20" s="15"/>
      <c r="C20" s="258" t="s">
        <v>19</v>
      </c>
      <c r="D20" s="258"/>
      <c r="E20" s="258"/>
      <c r="F20" s="258"/>
      <c r="G20" s="259"/>
    </row>
    <row r="21" spans="1:11" ht="13.5" hidden="1" customHeight="1">
      <c r="A21" s="12"/>
      <c r="B21" s="15"/>
      <c r="C21" s="256" t="s">
        <v>20</v>
      </c>
      <c r="D21" s="256"/>
      <c r="E21" s="256"/>
      <c r="F21" s="256"/>
      <c r="G21" s="257"/>
    </row>
    <row r="22" spans="1:11" ht="13.5" customHeight="1">
      <c r="A22" s="12"/>
      <c r="B22" s="15"/>
      <c r="C22" s="19"/>
      <c r="D22" s="19"/>
      <c r="E22" s="19"/>
      <c r="F22" s="19"/>
      <c r="G22" s="105"/>
    </row>
    <row r="23" spans="1:11" ht="20.100000000000001" customHeight="1">
      <c r="A23" s="9">
        <v>5</v>
      </c>
      <c r="B23" s="10" t="s">
        <v>21</v>
      </c>
      <c r="G23" s="11"/>
    </row>
    <row r="24" spans="1:11" ht="65.099999999999994" customHeight="1">
      <c r="A24" s="12"/>
      <c r="B24" s="15" t="s">
        <v>2</v>
      </c>
      <c r="C24" s="258"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58"/>
      <c r="E24" s="258"/>
      <c r="F24" s="258"/>
      <c r="G24" s="259"/>
      <c r="H24" s="17"/>
      <c r="I24" s="17"/>
      <c r="J24" s="17"/>
      <c r="K24" s="17"/>
    </row>
    <row r="25" spans="1:11" ht="24.75" customHeight="1">
      <c r="A25" s="23" t="s">
        <v>17</v>
      </c>
      <c r="B25" s="263" t="s">
        <v>22</v>
      </c>
      <c r="C25" s="264"/>
      <c r="D25" s="264"/>
      <c r="E25" s="264"/>
      <c r="F25" s="264"/>
      <c r="G25" s="11"/>
    </row>
    <row r="26" spans="1:11" ht="55.5" customHeight="1">
      <c r="A26" s="12"/>
      <c r="B26" s="15" t="s">
        <v>23</v>
      </c>
      <c r="C26" s="258" t="s">
        <v>24</v>
      </c>
      <c r="D26" s="269"/>
      <c r="E26" s="269"/>
      <c r="F26" s="269"/>
      <c r="G26" s="259"/>
    </row>
    <row r="27" spans="1:11" ht="13.5" customHeight="1">
      <c r="A27" s="12"/>
      <c r="B27" s="15"/>
      <c r="C27" s="19"/>
      <c r="D27" s="132"/>
      <c r="E27" s="132"/>
      <c r="F27" s="132"/>
      <c r="G27" s="105"/>
    </row>
    <row r="28" spans="1:11" ht="43.35" customHeight="1">
      <c r="A28" s="12"/>
      <c r="B28" s="15" t="s">
        <v>23</v>
      </c>
      <c r="C28" s="258" t="s">
        <v>216</v>
      </c>
      <c r="D28" s="269"/>
      <c r="E28" s="269"/>
      <c r="F28" s="269"/>
      <c r="G28" s="259"/>
    </row>
    <row r="29" spans="1:11" ht="15.75" customHeight="1">
      <c r="A29" s="12"/>
      <c r="C29" s="265" t="s">
        <v>25</v>
      </c>
      <c r="D29" s="266"/>
      <c r="E29" s="266"/>
      <c r="F29" s="266"/>
      <c r="G29" s="11"/>
    </row>
    <row r="30" spans="1:11" ht="13.5" customHeight="1">
      <c r="A30" s="12"/>
      <c r="C30" s="267"/>
      <c r="D30" s="268"/>
      <c r="E30" s="268"/>
      <c r="F30" s="268"/>
      <c r="G30" s="11"/>
    </row>
    <row r="31" spans="1:11" ht="28.5" customHeight="1">
      <c r="A31" s="12"/>
      <c r="B31" s="15" t="s">
        <v>23</v>
      </c>
      <c r="C31" s="270" t="s">
        <v>217</v>
      </c>
      <c r="D31" s="271"/>
      <c r="E31" s="271"/>
      <c r="F31" s="271"/>
      <c r="G31" s="259"/>
    </row>
    <row r="32" spans="1:11">
      <c r="A32" s="12"/>
      <c r="C32" s="274" t="s">
        <v>26</v>
      </c>
      <c r="D32" s="275"/>
      <c r="E32" s="275"/>
      <c r="F32" s="275"/>
      <c r="G32" s="11"/>
    </row>
    <row r="33" spans="1:7" ht="13.5" customHeight="1">
      <c r="A33" s="24"/>
      <c r="B33" s="260"/>
      <c r="C33" s="261"/>
      <c r="D33" s="261"/>
      <c r="E33" s="261"/>
      <c r="F33" s="261"/>
      <c r="G33" s="262"/>
    </row>
    <row r="41" spans="1:7" hidden="1">
      <c r="A41" s="8" t="s">
        <v>27</v>
      </c>
    </row>
    <row r="42" spans="1:7" hidden="1">
      <c r="C42" s="8" t="s">
        <v>28</v>
      </c>
    </row>
    <row r="43" spans="1:7" hidden="1">
      <c r="C43" s="8" t="s">
        <v>29</v>
      </c>
    </row>
    <row r="44" spans="1:7" hidden="1"/>
    <row r="45" spans="1:7" hidden="1">
      <c r="C45" s="8" t="s">
        <v>30</v>
      </c>
    </row>
    <row r="46" spans="1:7" hidden="1">
      <c r="C46" s="8" t="s">
        <v>31</v>
      </c>
    </row>
    <row r="47" spans="1:7" hidden="1"/>
    <row r="48" spans="1:7" hidden="1"/>
    <row r="49" spans="3:6" hidden="1"/>
    <row r="50" spans="3:6" hidden="1">
      <c r="C50" s="25">
        <v>43739</v>
      </c>
      <c r="F50" s="8" t="s">
        <v>32</v>
      </c>
    </row>
    <row r="51" spans="3:6" hidden="1"/>
    <row r="52" spans="3:6" hidden="1">
      <c r="C52" s="8" t="s">
        <v>33</v>
      </c>
      <c r="F52" s="8" t="s">
        <v>34</v>
      </c>
    </row>
    <row r="53" spans="3:6" hidden="1">
      <c r="C53" s="8" t="s">
        <v>33</v>
      </c>
      <c r="F53" s="8" t="s">
        <v>35</v>
      </c>
    </row>
    <row r="54" spans="3:6" hidden="1"/>
    <row r="55" spans="3:6" hidden="1">
      <c r="C55" s="26">
        <v>0.1</v>
      </c>
      <c r="F55" s="8" t="s">
        <v>34</v>
      </c>
    </row>
    <row r="56" spans="3:6" hidden="1">
      <c r="C56" s="26">
        <v>0.1</v>
      </c>
      <c r="F56" s="8" t="s">
        <v>35</v>
      </c>
    </row>
    <row r="57" spans="3:6" hidden="1"/>
    <row r="58" spans="3:6" hidden="1"/>
    <row r="59" spans="3:6" hidden="1">
      <c r="C59" s="253" t="s">
        <v>36</v>
      </c>
      <c r="D59" s="254"/>
      <c r="E59" s="254"/>
      <c r="F59" s="255"/>
    </row>
    <row r="60" spans="3:6" hidden="1">
      <c r="C60" s="165" t="str">
        <f>IF(申込にあたっての注意事項!$C$133=1,申込にあたっての注意事項!$C$93,IF(申込にあたっての注意事項!$C$133=2,申込にあたっての注意事項!$G$93,IF(申込にあたっての注意事項!$C$133=3,申込にあたっての注意事項!$O$93)))</f>
        <v>工事番号</v>
      </c>
      <c r="F60" s="11"/>
    </row>
    <row r="61" spans="3:6" hidden="1">
      <c r="C61" s="165" t="str">
        <f>IF(申込にあたっての注意事項!$C$133=1,申込にあたっての注意事項!$C$94,IF(申込にあたっての注意事項!$C$133=2,申込にあたっての注意事項!$G$94,IF(申込にあたっての注意事項!$C$133=3,申込にあたっての注意事項!$O$94)))</f>
        <v>工事番号（XML用）</v>
      </c>
      <c r="F61" s="11"/>
    </row>
    <row r="62" spans="3:6" hidden="1">
      <c r="C62" s="165" t="str">
        <f>IF(申込にあたっての注意事項!$C$133=1,申込にあたっての注意事項!$C$95,IF(申込にあたっての注意事項!$C$133=2,申込にあたっての注意事項!$G$95,IF(申込にあたっての注意事項!$C$133=3,申込にあたっての注意事項!$O$95)))</f>
        <v>工事名</v>
      </c>
      <c r="F62" s="11"/>
    </row>
    <row r="63" spans="3:6" hidden="1">
      <c r="C63" s="165" t="str">
        <f>IF(申込にあたっての注意事項!$C$133=1,申込にあたっての注意事項!$C$96,IF(申込にあたっての注意事項!$C$133=2,申込にあたっての注意事項!$G$96,IF(申込にあたっての注意事項!$C$133=3,申込にあたっての注意事項!$O$96)))</f>
        <v>契約番号</v>
      </c>
      <c r="F63" s="11"/>
    </row>
    <row r="64" spans="3:6" hidden="1">
      <c r="C64" s="165" t="str">
        <f>IF(申込にあたっての注意事項!$C$133=1,申込にあたっての注意事項!$C$97,IF(申込にあたっての注意事項!$C$133=2,申込にあたっての注意事項!$G$97,IF(申込にあたっての注意事項!$C$133=3,申込にあたっての注意事項!$O$97)))</f>
        <v>工事場所</v>
      </c>
      <c r="F64" s="11"/>
    </row>
    <row r="65" spans="3:6" hidden="1">
      <c r="C65" s="165" t="str">
        <f>IF(申込にあたっての注意事項!$C$133=1,申込にあたっての注意事項!$C$98,IF(申込にあたっての注意事項!$C$133=2,申込にあたっての注意事項!$G$98,IF(申込にあたっての注意事項!$C$133=3,申込にあたっての注意事項!$O$98)))</f>
        <v>工期</v>
      </c>
      <c r="F65" s="11"/>
    </row>
    <row r="66" spans="3:6" hidden="1">
      <c r="C66" s="165" t="str">
        <f>IF(申込にあたっての注意事項!$C$133=1,申込にあたっての注意事項!$C$99,IF(申込にあたっての注意事項!$C$133=2,申込にあたっての注意事項!$G$99,IF(申込にあたっての注意事項!$C$133=3,申込にあたっての注意事項!$O$99)))</f>
        <v>開始</v>
      </c>
      <c r="F66" s="11"/>
    </row>
    <row r="67" spans="3:6" hidden="1">
      <c r="C67" s="165" t="str">
        <f>IF(申込にあたっての注意事項!$C$133=1,申込にあたっての注意事項!$C$100,IF(申込にあたっての注意事項!$C$133=2,申込にあたっての注意事項!$G$100,IF(申込にあたっての注意事項!$C$133=3,申込にあたっての注意事項!$O$100)))</f>
        <v>完成</v>
      </c>
      <c r="F67" s="11"/>
    </row>
    <row r="68" spans="3:6" hidden="1">
      <c r="C68" s="165" t="s">
        <v>37</v>
      </c>
      <c r="F68" s="11"/>
    </row>
    <row r="69" spans="3:6" hidden="1">
      <c r="C69" s="165" t="str">
        <f>IF(申込にあたっての注意事項!$C$133=1,申込にあたっての注意事項!$C$101,IF(申込にあたっての注意事項!$C$133=2,申込にあたっての注意事項!$G$101,IF(申込にあたっての注意事項!$C$133=3,申込にあたっての注意事項!$O$101)))</f>
        <v>工事の契約金額（税込）</v>
      </c>
      <c r="F69" s="11"/>
    </row>
    <row r="70" spans="3:6" hidden="1">
      <c r="C70" s="165" t="s">
        <v>38</v>
      </c>
      <c r="F70" s="11"/>
    </row>
    <row r="71" spans="3:6" hidden="1">
      <c r="C71" s="165"/>
      <c r="F71" s="11"/>
    </row>
    <row r="72" spans="3:6" hidden="1">
      <c r="C72" s="165" t="str">
        <f>IF(申込にあたっての注意事項!$C$133=1,申込にあたっての注意事項!$C$105,IF(申込にあたっての注意事項!$C$133=2,申込にあたっての注意事項!$G$105,IF(申込にあたっての注意事項!$C$133=3,申込にあたっての注意事項!$O$105)))</f>
        <v>現場代理人</v>
      </c>
      <c r="D72" s="8" t="str">
        <f>IF(申込にあたっての注意事項!$C$133=1,申込にあたっての注意事項!$D$105,IF(申込にあたっての注意事項!$C$133=2,申込にあたっての注意事項!$I$105,IF(申込にあたっての注意事項!$C$133=3,申込にあたっての注意事項!$Q$105)))</f>
        <v xml:space="preserve"> </v>
      </c>
      <c r="F72" s="11"/>
    </row>
    <row r="73" spans="3:6" hidden="1">
      <c r="C73" s="165" t="str">
        <f>IF(申込にあたっての注意事項!$C$133=1,申込にあたっての注意事項!$C$106,IF(申込にあたっての注意事項!$C$133=2,申込にあたっての注意事項!$G$106,IF(申込にあたっての注意事項!$C$133=3,申込にあたっての注意事項!$O$106)))</f>
        <v>監理技術者</v>
      </c>
      <c r="D73" s="8" t="str">
        <f>IF(申込にあたっての注意事項!$C$133=1,申込にあたっての注意事項!$D$106,IF(申込にあたっての注意事項!$C$133=2,申込にあたっての注意事項!$I$106,IF(申込にあたっての注意事項!$C$133=3,申込にあたっての注意事項!$Q$106)))</f>
        <v xml:space="preserve"> </v>
      </c>
      <c r="E73" s="104"/>
      <c r="F73" s="11"/>
    </row>
    <row r="74" spans="3:6" hidden="1">
      <c r="C74" s="165" t="str">
        <f>IF(申込にあたっての注意事項!$C$133=1,申込にあたっての注意事項!$C$107,IF(申込にあたっての注意事項!$C$133=2,申込にあたっての注意事項!$G$107,IF(申込にあたっての注意事項!$C$133=3,申込にあたっての注意事項!$O$107)))</f>
        <v>主任技術者</v>
      </c>
      <c r="D74" s="8" t="str">
        <f>IF(申込にあたっての注意事項!$C$133=1,申込にあたっての注意事項!$D$107,IF(申込にあたっての注意事項!$C$133=2,申込にあたっての注意事項!$I$107,IF(申込にあたっての注意事項!$C$133=3,申込にあたっての注意事項!$Q$107)))</f>
        <v xml:space="preserve"> </v>
      </c>
      <c r="E74" s="104"/>
      <c r="F74" s="11"/>
    </row>
    <row r="75" spans="3:6" hidden="1">
      <c r="C75" s="165" t="str">
        <f>IF(申込にあたっての注意事項!$C$133=1,申込にあたっての注意事項!$C$108,IF(申込にあたっての注意事項!$C$133=2,申込にあたっての注意事項!$G$108,IF(申込にあたっての注意事項!$C$133=3,申込にあたっての注意事項!$O$108)))</f>
        <v>専門技術者</v>
      </c>
      <c r="D75" s="8" t="str">
        <f>IF(申込にあたっての注意事項!$C$133=1,申込にあたっての注意事項!$D$108,IF(申込にあたっての注意事項!$C$133=2,申込にあたっての注意事項!$I$108,IF(申込にあたっての注意事項!$C$133=3,申込にあたっての注意事項!$Q$108)))</f>
        <v xml:space="preserve"> </v>
      </c>
      <c r="E75" s="104"/>
      <c r="F75" s="11"/>
    </row>
    <row r="76" spans="3:6" hidden="1">
      <c r="C76" s="165" t="str">
        <f>IF(申込にあたっての注意事項!$C$133=1,申込にあたっての注意事項!$C$109,IF(申込にあたっての注意事項!$C$133=2,申込にあたっての注意事項!$G$109,IF(申込にあたっての注意事項!$C$133=3,申込にあたっての注意事項!$O$109)))</f>
        <v>閲覧者</v>
      </c>
      <c r="D76" s="8" t="str">
        <f>IF(申込にあたっての注意事項!$C$133=1,申込にあたっての注意事項!$D$109,IF(申込にあたっての注意事項!$C$133=2,申込にあたっての注意事項!$I$109,IF(申込にあたっての注意事項!$C$133=3,申込にあたっての注意事項!$Q$109)))</f>
        <v>※文書の決裁は行いません</v>
      </c>
      <c r="F76" s="11"/>
    </row>
    <row r="77" spans="3:6" hidden="1">
      <c r="C77" s="165"/>
      <c r="F77" s="11"/>
    </row>
    <row r="78" spans="3:6" hidden="1">
      <c r="C78" s="165"/>
      <c r="F78" s="11"/>
    </row>
    <row r="79" spans="3:6" hidden="1">
      <c r="C79" s="165" t="str">
        <f>IF(申込にあたっての注意事項!$C$133=1,申込にあたっての注意事項!$C$111,IF(申込にあたっての注意事項!$C$133=2,申込にあたっての注意事項!$G$115,IF(申込にあたっての注意事項!$C$133=3,申込にあたっての注意事項!$O$111)))</f>
        <v>監督課 課長</v>
      </c>
      <c r="D79" s="8" t="str">
        <f>IF(申込にあたっての注意事項!$C$133=1,申込にあたっての注意事項!$D$111,IF(申込にあたっての注意事項!$C$133=2,申込にあたっての注意事項!$I$115,IF(申込にあたっての注意事項!$C$133=3,申込にあたっての注意事項!$Q$111)))</f>
        <v>　</v>
      </c>
      <c r="F79" s="11"/>
    </row>
    <row r="80" spans="3:6" hidden="1">
      <c r="C80" s="165" t="str">
        <f>IF(申込にあたっての注意事項!$C$133=1,申込にあたっての注意事項!$C$112,IF(申込にあたっての注意事項!$C$133=2,申込にあたっての注意事項!$G$112,IF(申込にあたっての注意事項!$C$133=3,申込にあたっての注意事項!$O$112)))</f>
        <v>総括監督員</v>
      </c>
      <c r="F80" s="11"/>
    </row>
    <row r="81" spans="3:22" hidden="1">
      <c r="C81" s="165" t="str">
        <f>IF(申込にあたっての注意事項!$C$133=1,申込にあたっての注意事項!$C$113,IF(申込にあたっての注意事項!$C$133=2,申込にあたっての注意事項!$G$113,IF(申込にあたっての注意事項!$C$133=3,申込にあたっての注意事項!$O$113)))</f>
        <v>監督員</v>
      </c>
      <c r="D81" s="103"/>
      <c r="F81" s="11"/>
    </row>
    <row r="82" spans="3:22" hidden="1">
      <c r="C82" s="165" t="str">
        <f>IF(申込にあたっての注意事項!$C$133=1,申込にあたっての注意事項!$C$114,IF(申込にあたっての注意事項!$C$133=2,申込にあたっての注意事項!$G$114,IF(申込にあたっての注意事項!$C$133=3,申込にあたっての注意事項!$O$114)))</f>
        <v>係員</v>
      </c>
      <c r="E82" s="104"/>
      <c r="F82" s="11"/>
    </row>
    <row r="83" spans="3:22" hidden="1">
      <c r="C83" s="165" t="str">
        <f>IF(申込にあたっての注意事項!$C$133=1,申込にあたっての注意事項!$C$115,IF(申込にあたっての注意事項!$C$133=2,申込にあたっての注意事項!$G$115,IF(申込にあたっての注意事項!$C$133=3,申込にあたっての注意事項!$O$115)))</f>
        <v>委託監督員</v>
      </c>
      <c r="D83" s="8" t="str">
        <f>IF(申込にあたっての注意事項!$C$133=1,申込にあたっての注意事項!$D$115,IF(申込にあたっての注意事項!$C$133=2,申込にあたっての注意事項!$H$115,IF(申込にあたっての注意事項!$C$133=3,申込にあたっての注意事項!$Q$115)))</f>
        <v>　</v>
      </c>
      <c r="F83" s="11"/>
    </row>
    <row r="84" spans="3:22" hidden="1">
      <c r="C84" s="165" t="str">
        <f>IF(申込にあたっての注意事項!$C$133=1,申込にあたっての注意事項!$C$116,IF(申込にあたっての注意事項!$C$133=2,申込にあたっての注意事項!$G$116,IF(申込にあたっての注意事項!$C$133=3,申込にあたっての注意事項!$O$116)))</f>
        <v>　</v>
      </c>
      <c r="D84" s="8" t="str">
        <f>IF(申込にあたっての注意事項!$C$133=1,申込にあたっての注意事項!$D$116,IF(申込にあたっての注意事項!$C$133=2,申込にあたっての注意事項!$H$116,IF(申込にあたっての注意事項!$C$133=3,申込にあたっての注意事項!$Q$116)))</f>
        <v>　</v>
      </c>
      <c r="F84" s="11"/>
    </row>
    <row r="85" spans="3:22" hidden="1">
      <c r="C85" s="165" t="str">
        <f>IF(申込にあたっての注意事項!$C$133=1,申込にあたっての注意事項!$C$117,IF(申込にあたっての注意事項!$C$133=2,申込にあたっての注意事項!$G$117,IF(申込にあたっての注意事項!$C$133=3,申込にあたっての注意事項!$O$117)))</f>
        <v>閲覧者</v>
      </c>
      <c r="D85" s="8" t="str">
        <f>IF(申込にあたっての注意事項!$C$133=1,申込にあたっての注意事項!$D$117,IF(申込にあたっての注意事項!$C$133=2,申込にあたっての注意事項!$H$117,IF(申込にあたっての注意事項!$C$133=3,申込にあたっての注意事項!$Q$117)))</f>
        <v>※文書の決裁は行いません</v>
      </c>
      <c r="F85" s="11"/>
    </row>
    <row r="86" spans="3:22" hidden="1">
      <c r="C86" s="165" t="str">
        <f>IF(申込にあたっての注意事項!$C$133=1,申込にあたっての注意事項!$C$118,IF(申込にあたっての注意事項!$C$133=2,申込にあたっての注意事項!$G$118,IF(申込にあたっての注意事項!$C$133=3,申込にあたっての注意事項!$O$118)))</f>
        <v>　</v>
      </c>
      <c r="D86" s="8" t="str">
        <f>IF(申込にあたっての注意事項!$C$133=1,申込にあたっての注意事項!$D$118,IF(申込にあたっての注意事項!$C$133=2,申込にあたっての注意事項!$H$118,IF(申込にあたっての注意事項!$C$133=3,申込にあたっての注意事項!$Q$118)))</f>
        <v>　</v>
      </c>
      <c r="F86" s="11"/>
    </row>
    <row r="87" spans="3:22" hidden="1">
      <c r="C87" s="165" t="str">
        <f>IF(申込にあたっての注意事項!$C$133=1,申込にあたっての注意事項!$C$119,IF(申込にあたっての注意事項!$C$133=2,申込にあたっての注意事項!$G$119,IF(申込にあたっての注意事項!$C$133=3,申込にあたっての注意事項!$O$119)))</f>
        <v>局</v>
      </c>
      <c r="F87" s="11"/>
    </row>
    <row r="88" spans="3:22" hidden="1">
      <c r="C88" s="165" t="str">
        <f>IF(申込にあたっての注意事項!$C$133=1,申込にあたっての注意事項!$C$120,IF(申込にあたっての注意事項!$C$133=2,申込にあたっての注意事項!$G$120,IF(申込にあたっての注意事項!$C$133=3,申込にあたっての注意事項!$O$120)))</f>
        <v>部</v>
      </c>
      <c r="F88" s="11"/>
    </row>
    <row r="89" spans="3:22" hidden="1">
      <c r="C89" s="165" t="str">
        <f>IF(申込にあたっての注意事項!$C$133=1,申込にあたっての注意事項!$C$121,IF(申込にあたっての注意事項!$C$133=2,申込にあたっての注意事項!$G$121,IF(申込にあたっての注意事項!$C$133=3,申込にあたっての注意事項!$O$121)))</f>
        <v>課</v>
      </c>
      <c r="F89" s="11"/>
    </row>
    <row r="90" spans="3:22" hidden="1">
      <c r="C90" s="163"/>
      <c r="D90" s="167"/>
      <c r="E90" s="167"/>
      <c r="F90" s="164"/>
    </row>
    <row r="91" spans="3:22" hidden="1">
      <c r="C91" s="282" t="s">
        <v>39</v>
      </c>
      <c r="D91" s="283"/>
      <c r="E91" s="283"/>
      <c r="F91" s="284"/>
      <c r="G91" s="285" t="s">
        <v>40</v>
      </c>
      <c r="H91" s="286"/>
      <c r="I91" s="286"/>
      <c r="J91" s="286"/>
      <c r="K91" s="286"/>
      <c r="L91" s="286"/>
      <c r="M91" s="286"/>
      <c r="N91" s="287"/>
      <c r="O91" s="250" t="s">
        <v>41</v>
      </c>
      <c r="P91" s="251"/>
      <c r="Q91" s="251"/>
      <c r="R91" s="251"/>
      <c r="S91" s="251"/>
      <c r="T91" s="251"/>
      <c r="U91" s="251"/>
      <c r="V91" s="252"/>
    </row>
    <row r="92" spans="3:22" hidden="1">
      <c r="C92" s="165" t="s">
        <v>42</v>
      </c>
      <c r="F92" s="11"/>
      <c r="G92" s="165" t="s">
        <v>42</v>
      </c>
      <c r="J92" s="168"/>
      <c r="N92" s="11"/>
      <c r="O92" s="8" t="s">
        <v>42</v>
      </c>
      <c r="V92" s="11"/>
    </row>
    <row r="93" spans="3:22" hidden="1">
      <c r="C93" s="165" t="s">
        <v>43</v>
      </c>
      <c r="F93" s="11"/>
      <c r="G93" s="165" t="s">
        <v>44</v>
      </c>
      <c r="N93" s="11"/>
      <c r="O93" s="8" t="s">
        <v>43</v>
      </c>
      <c r="V93" s="11"/>
    </row>
    <row r="94" spans="3:22" hidden="1">
      <c r="C94" s="165" t="s">
        <v>45</v>
      </c>
      <c r="F94" s="11"/>
      <c r="G94" s="103" t="s">
        <v>46</v>
      </c>
      <c r="N94" s="11"/>
      <c r="O94" s="8" t="s">
        <v>45</v>
      </c>
      <c r="V94" s="11"/>
    </row>
    <row r="95" spans="3:22" hidden="1">
      <c r="C95" s="165" t="s">
        <v>47</v>
      </c>
      <c r="F95" s="11"/>
      <c r="G95" s="165" t="s">
        <v>48</v>
      </c>
      <c r="N95" s="11"/>
      <c r="O95" s="8" t="s">
        <v>47</v>
      </c>
      <c r="V95" s="11"/>
    </row>
    <row r="96" spans="3:22" hidden="1">
      <c r="C96" s="165" t="s">
        <v>49</v>
      </c>
      <c r="F96" s="11"/>
      <c r="G96" s="103" t="s">
        <v>46</v>
      </c>
      <c r="N96" s="11"/>
      <c r="O96" s="8" t="s">
        <v>49</v>
      </c>
      <c r="V96" s="11"/>
    </row>
    <row r="97" spans="2:22" hidden="1">
      <c r="C97" s="165" t="s">
        <v>50</v>
      </c>
      <c r="F97" s="11"/>
      <c r="G97" s="165" t="s">
        <v>51</v>
      </c>
      <c r="N97" s="11"/>
      <c r="O97" s="8" t="s">
        <v>50</v>
      </c>
      <c r="V97" s="11"/>
    </row>
    <row r="98" spans="2:22" hidden="1">
      <c r="C98" s="165" t="s">
        <v>52</v>
      </c>
      <c r="F98" s="11"/>
      <c r="G98" s="165" t="s">
        <v>53</v>
      </c>
      <c r="N98" s="11"/>
      <c r="O98" s="8" t="s">
        <v>52</v>
      </c>
      <c r="V98" s="11"/>
    </row>
    <row r="99" spans="2:22" hidden="1">
      <c r="C99" s="165" t="s">
        <v>54</v>
      </c>
      <c r="F99" s="11"/>
      <c r="G99" s="165" t="s">
        <v>55</v>
      </c>
      <c r="N99" s="11"/>
      <c r="O99" s="8" t="s">
        <v>54</v>
      </c>
      <c r="V99" s="11"/>
    </row>
    <row r="100" spans="2:22" hidden="1">
      <c r="C100" s="165" t="s">
        <v>56</v>
      </c>
      <c r="F100" s="11"/>
      <c r="G100" s="165" t="s">
        <v>57</v>
      </c>
      <c r="N100" s="11"/>
      <c r="O100" s="8" t="s">
        <v>56</v>
      </c>
      <c r="V100" s="11"/>
    </row>
    <row r="101" spans="2:22" hidden="1">
      <c r="C101" s="165" t="s">
        <v>58</v>
      </c>
      <c r="F101" s="11"/>
      <c r="G101" s="165" t="s">
        <v>59</v>
      </c>
      <c r="N101" s="11"/>
      <c r="O101" s="8" t="s">
        <v>58</v>
      </c>
      <c r="V101" s="11"/>
    </row>
    <row r="102" spans="2:22" hidden="1">
      <c r="C102" s="165"/>
      <c r="F102" s="11"/>
      <c r="N102" s="11"/>
      <c r="V102" s="11"/>
    </row>
    <row r="103" spans="2:22" hidden="1">
      <c r="C103" s="165" t="s">
        <v>60</v>
      </c>
      <c r="F103" s="11"/>
      <c r="G103" s="8" t="s">
        <v>61</v>
      </c>
      <c r="N103" s="11"/>
      <c r="O103" s="8" t="s">
        <v>62</v>
      </c>
      <c r="V103" s="11"/>
    </row>
    <row r="104" spans="2:22" hidden="1">
      <c r="C104" s="165"/>
      <c r="F104" s="11"/>
      <c r="N104" s="11"/>
      <c r="V104" s="11"/>
    </row>
    <row r="105" spans="2:22" hidden="1">
      <c r="C105" s="165" t="s">
        <v>63</v>
      </c>
      <c r="D105" s="8" t="s">
        <v>64</v>
      </c>
      <c r="F105" s="11"/>
      <c r="G105" s="165" t="s">
        <v>65</v>
      </c>
      <c r="N105" s="11"/>
      <c r="O105" s="8" t="s">
        <v>63</v>
      </c>
      <c r="Q105" s="8" t="s">
        <v>64</v>
      </c>
      <c r="V105" s="11"/>
    </row>
    <row r="106" spans="2:22" hidden="1">
      <c r="C106" s="165" t="s">
        <v>66</v>
      </c>
      <c r="D106" s="8" t="s">
        <v>64</v>
      </c>
      <c r="E106" s="104"/>
      <c r="F106" s="11"/>
      <c r="G106" s="165" t="s">
        <v>67</v>
      </c>
      <c r="N106" s="11"/>
      <c r="O106" s="165" t="s">
        <v>66</v>
      </c>
      <c r="Q106" s="104" t="s">
        <v>64</v>
      </c>
      <c r="V106" s="11"/>
    </row>
    <row r="107" spans="2:22" hidden="1">
      <c r="C107" s="165" t="s">
        <v>68</v>
      </c>
      <c r="D107" s="8" t="s">
        <v>64</v>
      </c>
      <c r="E107" s="104"/>
      <c r="F107" s="11"/>
      <c r="G107" s="165" t="s">
        <v>69</v>
      </c>
      <c r="I107" s="8" t="s">
        <v>70</v>
      </c>
      <c r="N107" s="11"/>
      <c r="O107" s="165" t="s">
        <v>68</v>
      </c>
      <c r="Q107" s="104" t="s">
        <v>64</v>
      </c>
      <c r="V107" s="11"/>
    </row>
    <row r="108" spans="2:22" hidden="1">
      <c r="C108" s="165" t="s">
        <v>71</v>
      </c>
      <c r="D108" s="8" t="s">
        <v>64</v>
      </c>
      <c r="E108" s="104"/>
      <c r="F108" s="11"/>
      <c r="G108" s="8" t="s">
        <v>72</v>
      </c>
      <c r="I108" s="8" t="s">
        <v>70</v>
      </c>
      <c r="N108" s="11"/>
      <c r="O108" s="165" t="s">
        <v>71</v>
      </c>
      <c r="Q108" s="104" t="s">
        <v>64</v>
      </c>
      <c r="V108" s="11"/>
    </row>
    <row r="109" spans="2:22" hidden="1">
      <c r="C109" s="165" t="s">
        <v>72</v>
      </c>
      <c r="D109" s="8" t="s">
        <v>73</v>
      </c>
      <c r="F109" s="11"/>
      <c r="G109" s="8" t="s">
        <v>72</v>
      </c>
      <c r="I109" s="8" t="s">
        <v>73</v>
      </c>
      <c r="N109" s="11"/>
      <c r="O109" s="8" t="s">
        <v>72</v>
      </c>
      <c r="Q109" s="8" t="s">
        <v>73</v>
      </c>
      <c r="V109" s="11"/>
    </row>
    <row r="110" spans="2:22" hidden="1">
      <c r="C110" s="165"/>
      <c r="F110" s="11"/>
      <c r="N110" s="11"/>
      <c r="V110" s="11"/>
    </row>
    <row r="111" spans="2:22" hidden="1">
      <c r="B111" s="13" t="s">
        <v>70</v>
      </c>
      <c r="C111" s="165" t="s">
        <v>74</v>
      </c>
      <c r="D111" s="8" t="s">
        <v>70</v>
      </c>
      <c r="F111" s="11"/>
      <c r="G111" s="103" t="s">
        <v>46</v>
      </c>
      <c r="N111" s="11"/>
      <c r="O111" s="8" t="s">
        <v>75</v>
      </c>
      <c r="Q111" s="8" t="s">
        <v>70</v>
      </c>
      <c r="V111" s="11"/>
    </row>
    <row r="112" spans="2:22" hidden="1">
      <c r="C112" s="165" t="s">
        <v>76</v>
      </c>
      <c r="F112" s="11"/>
      <c r="G112" s="165" t="s">
        <v>77</v>
      </c>
      <c r="N112" s="11"/>
      <c r="O112" s="8" t="s">
        <v>76</v>
      </c>
      <c r="V112" s="11"/>
    </row>
    <row r="113" spans="3:22" hidden="1">
      <c r="C113" s="165" t="s">
        <v>78</v>
      </c>
      <c r="F113" s="11"/>
      <c r="G113" s="165" t="s">
        <v>79</v>
      </c>
      <c r="H113" s="103"/>
      <c r="I113" s="103" t="s">
        <v>80</v>
      </c>
      <c r="N113" s="11"/>
      <c r="O113" s="8" t="s">
        <v>78</v>
      </c>
      <c r="P113" s="103"/>
      <c r="Q113" s="103"/>
      <c r="V113" s="11"/>
    </row>
    <row r="114" spans="3:22" hidden="1">
      <c r="C114" s="165" t="s">
        <v>81</v>
      </c>
      <c r="E114" s="104"/>
      <c r="F114" s="11"/>
      <c r="G114" s="165" t="s">
        <v>82</v>
      </c>
      <c r="N114" s="11"/>
      <c r="O114" s="8" t="s">
        <v>83</v>
      </c>
      <c r="Q114" s="104" t="s">
        <v>70</v>
      </c>
      <c r="V114" s="11"/>
    </row>
    <row r="115" spans="3:22" hidden="1">
      <c r="C115" s="165" t="s">
        <v>83</v>
      </c>
      <c r="D115" s="8" t="s">
        <v>70</v>
      </c>
      <c r="F115" s="11"/>
      <c r="G115" s="165" t="s">
        <v>84</v>
      </c>
      <c r="I115" s="8" t="s">
        <v>73</v>
      </c>
      <c r="N115" s="11"/>
      <c r="O115" s="8" t="s">
        <v>85</v>
      </c>
      <c r="Q115" s="8" t="s">
        <v>70</v>
      </c>
      <c r="V115" s="11"/>
    </row>
    <row r="116" spans="3:22" hidden="1">
      <c r="C116" s="165" t="s">
        <v>70</v>
      </c>
      <c r="D116" s="8" t="s">
        <v>70</v>
      </c>
      <c r="F116" s="11"/>
      <c r="N116" s="11"/>
      <c r="O116" s="165" t="s">
        <v>71</v>
      </c>
      <c r="Q116" s="104" t="s">
        <v>64</v>
      </c>
      <c r="V116" s="11"/>
    </row>
    <row r="117" spans="3:22" hidden="1">
      <c r="C117" s="165" t="s">
        <v>86</v>
      </c>
      <c r="D117" s="8" t="s">
        <v>73</v>
      </c>
      <c r="F117" s="11"/>
      <c r="G117" s="166"/>
      <c r="N117" s="11"/>
      <c r="O117" s="8" t="s">
        <v>72</v>
      </c>
      <c r="Q117" s="8" t="s">
        <v>73</v>
      </c>
      <c r="V117" s="11"/>
    </row>
    <row r="118" spans="3:22" hidden="1">
      <c r="C118" s="165" t="s">
        <v>70</v>
      </c>
      <c r="D118" s="8" t="s">
        <v>70</v>
      </c>
      <c r="F118" s="11"/>
      <c r="G118" s="166"/>
      <c r="N118" s="11"/>
      <c r="O118" s="8" t="s">
        <v>87</v>
      </c>
      <c r="Q118" s="8" t="s">
        <v>87</v>
      </c>
      <c r="V118" s="11"/>
    </row>
    <row r="119" spans="3:22" hidden="1">
      <c r="C119" s="165" t="s">
        <v>88</v>
      </c>
      <c r="F119" s="11"/>
      <c r="G119" s="8" t="s">
        <v>88</v>
      </c>
      <c r="N119" s="11"/>
      <c r="O119" s="8" t="s">
        <v>88</v>
      </c>
      <c r="V119" s="11"/>
    </row>
    <row r="120" spans="3:22" hidden="1">
      <c r="C120" s="165" t="s">
        <v>89</v>
      </c>
      <c r="F120" s="11"/>
      <c r="G120" s="8" t="s">
        <v>89</v>
      </c>
      <c r="N120" s="11"/>
      <c r="O120" s="8" t="s">
        <v>89</v>
      </c>
      <c r="V120" s="11"/>
    </row>
    <row r="121" spans="3:22" hidden="1">
      <c r="C121" s="165" t="s">
        <v>90</v>
      </c>
      <c r="F121" s="11"/>
      <c r="G121" s="8" t="s">
        <v>90</v>
      </c>
      <c r="N121" s="11"/>
      <c r="O121" s="8" t="s">
        <v>90</v>
      </c>
      <c r="V121" s="11"/>
    </row>
    <row r="122" spans="3:22" hidden="1">
      <c r="C122" s="163"/>
      <c r="D122" s="167"/>
      <c r="E122" s="167"/>
      <c r="F122" s="164"/>
      <c r="G122" s="163"/>
      <c r="H122" s="167"/>
      <c r="I122" s="167"/>
      <c r="J122" s="167"/>
      <c r="K122" s="167"/>
      <c r="L122" s="167"/>
      <c r="M122" s="167"/>
      <c r="N122" s="164"/>
      <c r="O122" s="167"/>
      <c r="P122" s="167"/>
      <c r="Q122" s="167"/>
      <c r="R122" s="167"/>
      <c r="S122" s="167"/>
      <c r="T122" s="167"/>
      <c r="U122" s="167"/>
      <c r="V122" s="164"/>
    </row>
    <row r="123" spans="3:22" hidden="1">
      <c r="F123" s="8" t="s">
        <v>91</v>
      </c>
    </row>
    <row r="124" spans="3:22" hidden="1">
      <c r="C124" s="8">
        <v>10000</v>
      </c>
      <c r="F124" s="8" t="s">
        <v>92</v>
      </c>
    </row>
    <row r="125" spans="3:22" hidden="1">
      <c r="C125" s="8">
        <v>12000</v>
      </c>
      <c r="F125" s="8" t="s">
        <v>93</v>
      </c>
    </row>
    <row r="126" spans="3:22" hidden="1">
      <c r="C126" s="8">
        <v>15000</v>
      </c>
      <c r="F126" s="8" t="s">
        <v>94</v>
      </c>
    </row>
    <row r="127" spans="3:22" hidden="1">
      <c r="C127" s="8">
        <v>12000</v>
      </c>
      <c r="F127" s="8" t="s">
        <v>95</v>
      </c>
    </row>
    <row r="128" spans="3:22" hidden="1"/>
    <row r="129" spans="1:6" hidden="1">
      <c r="C129" s="1" t="s">
        <v>96</v>
      </c>
      <c r="F129" s="8" t="s">
        <v>97</v>
      </c>
    </row>
    <row r="130" spans="1:6" hidden="1">
      <c r="C130" s="1" t="s">
        <v>98</v>
      </c>
      <c r="F130" s="8" t="s">
        <v>97</v>
      </c>
    </row>
    <row r="131" spans="1:6" hidden="1">
      <c r="C131" s="8" t="s">
        <v>99</v>
      </c>
      <c r="F131" s="8" t="s">
        <v>100</v>
      </c>
    </row>
    <row r="132" spans="1:6" hidden="1">
      <c r="C132" s="8" t="str">
        <f>"information bridge Ver.7 福岡市版"</f>
        <v>information bridge Ver.7 福岡市版</v>
      </c>
      <c r="E132" s="169" t="str">
        <f>IF(C133=1,"information bridge Ver.7 標準様式版",IF(C133=2,"information bridge Ver.7 標準様式委託業務版",IF(C133=3,"information bridge Ver.7 標準様式営繕工事版")))</f>
        <v>information bridge Ver.7 標準様式版</v>
      </c>
      <c r="F132" s="8" t="s">
        <v>101</v>
      </c>
    </row>
    <row r="133" spans="1:6" hidden="1">
      <c r="C133" s="8">
        <v>1</v>
      </c>
      <c r="D133" s="8" t="s">
        <v>102</v>
      </c>
      <c r="F133" s="8" t="s">
        <v>103</v>
      </c>
    </row>
    <row r="134" spans="1:6" hidden="1">
      <c r="C134" s="109">
        <f>IF('個別案件申込書（様式２）'!$D$33="都市計画局",2,IF('個別案件申込書（様式２）'!$D$33="上下水道局",1,0))</f>
        <v>0</v>
      </c>
      <c r="D134" s="8" t="s">
        <v>104</v>
      </c>
    </row>
    <row r="135" spans="1:6" hidden="1">
      <c r="C135" s="8" t="str">
        <f>IF(C133=1,"V7福岡市工事版",IF(C133=2,"V7福岡市委託業務版",IF(C133=3,"V7福岡市建築版")))</f>
        <v>V7福岡市工事版</v>
      </c>
      <c r="F135" s="8" t="s">
        <v>105</v>
      </c>
    </row>
    <row r="136" spans="1:6" hidden="1">
      <c r="A136" s="8" t="s">
        <v>106</v>
      </c>
    </row>
    <row r="137" spans="1:6" hidden="1">
      <c r="A137" s="8"/>
      <c r="C137" s="8" t="str">
        <f>C134&amp;C133</f>
        <v>01</v>
      </c>
      <c r="D137" s="8" t="s">
        <v>107</v>
      </c>
    </row>
    <row r="138" spans="1:6" hidden="1">
      <c r="A138" s="8" t="s">
        <v>106</v>
      </c>
    </row>
    <row r="139" spans="1:6" hidden="1">
      <c r="A139" s="8" t="s">
        <v>108</v>
      </c>
      <c r="B139" s="13" t="s">
        <v>109</v>
      </c>
    </row>
    <row r="140" spans="1:6" hidden="1">
      <c r="A140" s="8" t="s">
        <v>110</v>
      </c>
    </row>
    <row r="141" spans="1:6" hidden="1">
      <c r="A141" s="8" t="s">
        <v>111</v>
      </c>
    </row>
    <row r="142" spans="1:6" hidden="1">
      <c r="A142" s="8" t="s">
        <v>112</v>
      </c>
    </row>
    <row r="143" spans="1:6" hidden="1">
      <c r="A143" s="8" t="s">
        <v>113</v>
      </c>
    </row>
    <row r="144" spans="1:6" hidden="1">
      <c r="A144" s="8" t="s">
        <v>114</v>
      </c>
    </row>
    <row r="145" spans="1:10" hidden="1">
      <c r="A145" s="8" t="s">
        <v>115</v>
      </c>
    </row>
    <row r="146" spans="1:10" hidden="1">
      <c r="A146" s="8" t="s">
        <v>116</v>
      </c>
      <c r="J146" s="1"/>
    </row>
    <row r="147" spans="1:10" hidden="1">
      <c r="A147" s="8" t="s">
        <v>117</v>
      </c>
    </row>
    <row r="148" spans="1:10" hidden="1">
      <c r="A148" s="8" t="s">
        <v>118</v>
      </c>
      <c r="J148" s="1"/>
    </row>
    <row r="149" spans="1:10" hidden="1">
      <c r="A149" s="8" t="s">
        <v>119</v>
      </c>
    </row>
    <row r="150" spans="1:10" hidden="1">
      <c r="A150" s="8" t="s">
        <v>120</v>
      </c>
    </row>
    <row r="151" spans="1:10" hidden="1">
      <c r="A151" s="8" t="s">
        <v>121</v>
      </c>
    </row>
    <row r="152" spans="1:10" hidden="1"/>
    <row r="153" spans="1:10" hidden="1">
      <c r="A153" s="281" t="s">
        <v>250</v>
      </c>
      <c r="B153" s="281"/>
      <c r="C153" s="281"/>
      <c r="D153" s="281"/>
      <c r="E153" s="281"/>
    </row>
    <row r="154" spans="1:10" hidden="1">
      <c r="A154" s="281" t="s">
        <v>251</v>
      </c>
      <c r="B154" s="281"/>
      <c r="C154" s="281"/>
      <c r="D154" s="281"/>
      <c r="E154" s="281"/>
    </row>
    <row r="155" spans="1:10" hidden="1">
      <c r="A155" s="281" t="s">
        <v>122</v>
      </c>
      <c r="B155" s="281"/>
      <c r="C155" s="281"/>
      <c r="D155" s="281"/>
      <c r="E155" s="281"/>
    </row>
    <row r="156" spans="1:10" hidden="1">
      <c r="A156" s="279" t="s">
        <v>123</v>
      </c>
      <c r="B156" s="280"/>
      <c r="C156" s="280"/>
      <c r="D156" s="280"/>
      <c r="E156" s="280"/>
    </row>
    <row r="157" spans="1:10" hidden="1">
      <c r="A157" s="279" t="s">
        <v>124</v>
      </c>
      <c r="B157" s="280"/>
      <c r="C157" s="280"/>
      <c r="D157" s="280"/>
      <c r="E157" s="280"/>
    </row>
    <row r="158" spans="1:10" hidden="1">
      <c r="A158" s="279" t="s">
        <v>125</v>
      </c>
      <c r="B158" s="280"/>
      <c r="C158" s="280"/>
      <c r="D158" s="280"/>
      <c r="E158" s="280"/>
    </row>
    <row r="159" spans="1:10" hidden="1"/>
    <row r="160" spans="1:10" hidden="1">
      <c r="A160" s="8" t="s">
        <v>108</v>
      </c>
    </row>
    <row r="161" spans="1:1" hidden="1">
      <c r="A161" s="8" t="s">
        <v>110</v>
      </c>
    </row>
    <row r="162" spans="1:1" hidden="1">
      <c r="A162" s="8" t="s">
        <v>111</v>
      </c>
    </row>
    <row r="163" spans="1:1" hidden="1">
      <c r="A163" s="8" t="s">
        <v>112</v>
      </c>
    </row>
    <row r="164" spans="1:1" hidden="1">
      <c r="A164" s="8" t="s">
        <v>113</v>
      </c>
    </row>
    <row r="165" spans="1:1" hidden="1">
      <c r="A165" s="8" t="s">
        <v>114</v>
      </c>
    </row>
    <row r="166" spans="1:1" hidden="1">
      <c r="A166" s="8" t="s">
        <v>115</v>
      </c>
    </row>
    <row r="167" spans="1:1" hidden="1">
      <c r="A167" s="8" t="s">
        <v>116</v>
      </c>
    </row>
    <row r="168" spans="1:1" hidden="1">
      <c r="A168" s="8" t="s">
        <v>117</v>
      </c>
    </row>
    <row r="169" spans="1:1" hidden="1">
      <c r="A169" s="8" t="s">
        <v>126</v>
      </c>
    </row>
    <row r="170" spans="1:1" hidden="1">
      <c r="A170" s="8" t="s">
        <v>127</v>
      </c>
    </row>
    <row r="171" spans="1:1" hidden="1">
      <c r="A171" s="8" t="s">
        <v>118</v>
      </c>
    </row>
    <row r="172" spans="1:1" hidden="1">
      <c r="A172" s="8" t="s">
        <v>119</v>
      </c>
    </row>
    <row r="173" spans="1:1" hidden="1">
      <c r="A173" s="8" t="s">
        <v>120</v>
      </c>
    </row>
    <row r="174" spans="1:1" hidden="1">
      <c r="A174" s="8" t="s">
        <v>128</v>
      </c>
    </row>
    <row r="175" spans="1:1" hidden="1">
      <c r="A175" s="8" t="s">
        <v>129</v>
      </c>
    </row>
    <row r="176" spans="1:1" hidden="1">
      <c r="A176" s="8" t="s">
        <v>121</v>
      </c>
    </row>
    <row r="177" spans="1:1" hidden="1">
      <c r="A177" s="8" t="s">
        <v>130</v>
      </c>
    </row>
    <row r="178" spans="1:1" hidden="1">
      <c r="A178" s="8" t="s">
        <v>131</v>
      </c>
    </row>
    <row r="179" spans="1:1" hidden="1">
      <c r="A179" s="8" t="s">
        <v>132</v>
      </c>
    </row>
    <row r="180" spans="1:1" hidden="1">
      <c r="A180" s="8" t="s">
        <v>133</v>
      </c>
    </row>
    <row r="181" spans="1:1" hidden="1">
      <c r="A181" s="8" t="s">
        <v>134</v>
      </c>
    </row>
    <row r="182" spans="1:1" hidden="1">
      <c r="A182" s="8" t="s">
        <v>135</v>
      </c>
    </row>
    <row r="183" spans="1:1" hidden="1"/>
    <row r="184" spans="1:1" hidden="1"/>
    <row r="185" spans="1:1" hidden="1"/>
    <row r="186" spans="1:1" hidden="1"/>
    <row r="187" spans="1:1" hidden="1"/>
    <row r="188" spans="1:1" hidden="1"/>
    <row r="189" spans="1:1" hidden="1"/>
    <row r="190" spans="1:1" hidden="1"/>
    <row r="191" spans="1:1" hidden="1"/>
    <row r="192" spans="1:1" hidden="1"/>
    <row r="193" spans="1:17" hidden="1"/>
    <row r="194" spans="1:17" hidden="1"/>
    <row r="195" spans="1:17" hidden="1"/>
    <row r="196" spans="1:17" hidden="1"/>
    <row r="197" spans="1:17" hidden="1"/>
    <row r="198" spans="1:17" hidden="1"/>
    <row r="199" spans="1:17" hidden="1"/>
    <row r="200" spans="1:17" hidden="1"/>
    <row r="201" spans="1:17" hidden="1">
      <c r="A201" s="219"/>
      <c r="B201" s="219"/>
      <c r="C201" s="220" t="s">
        <v>220</v>
      </c>
      <c r="D201" s="220">
        <f>'個別案件申込書（様式２）'!$D$30-'個別案件申込書（様式２）'!$A$6+1</f>
        <v>1</v>
      </c>
      <c r="E201" s="220">
        <f>'個別案件申込書（様式２）'!$D$32</f>
        <v>0</v>
      </c>
      <c r="F201" s="220">
        <v>5000000</v>
      </c>
      <c r="G201" s="220">
        <v>10000000</v>
      </c>
      <c r="H201" s="220">
        <v>15000000</v>
      </c>
      <c r="I201" s="220">
        <v>20000000</v>
      </c>
      <c r="J201" s="220">
        <v>30000000</v>
      </c>
      <c r="K201" s="220">
        <v>40000000</v>
      </c>
      <c r="L201" s="220">
        <v>50000000</v>
      </c>
      <c r="M201" s="220">
        <v>60000000</v>
      </c>
      <c r="N201" s="220">
        <v>70000000</v>
      </c>
      <c r="O201" s="220">
        <v>80000000</v>
      </c>
      <c r="P201" s="220">
        <v>90000000</v>
      </c>
      <c r="Q201" s="220" t="s">
        <v>221</v>
      </c>
    </row>
    <row r="202" spans="1:17" hidden="1">
      <c r="A202" s="219"/>
      <c r="B202" s="219"/>
      <c r="C202" s="220" t="s">
        <v>222</v>
      </c>
      <c r="D202" s="220">
        <f>$D$201/31</f>
        <v>3.2258064516129031E-2</v>
      </c>
      <c r="E202" s="220"/>
      <c r="F202" s="220">
        <v>4450</v>
      </c>
      <c r="G202" s="220">
        <v>6450</v>
      </c>
      <c r="H202" s="220">
        <v>7800</v>
      </c>
      <c r="I202" s="220">
        <v>8750</v>
      </c>
      <c r="J202" s="220">
        <v>9900</v>
      </c>
      <c r="K202" s="220">
        <v>11000</v>
      </c>
      <c r="L202" s="220">
        <v>12000</v>
      </c>
      <c r="M202" s="220">
        <v>12750</v>
      </c>
      <c r="N202" s="220">
        <v>13600</v>
      </c>
      <c r="O202" s="220">
        <v>14150</v>
      </c>
      <c r="P202" s="220">
        <v>14750</v>
      </c>
      <c r="Q202" s="220">
        <v>15200</v>
      </c>
    </row>
    <row r="203" spans="1:17" hidden="1">
      <c r="A203" s="219"/>
      <c r="B203" s="219"/>
      <c r="C203" s="220" t="s">
        <v>223</v>
      </c>
      <c r="D203" s="220">
        <f>ROUNDUP($D$202,0)</f>
        <v>1</v>
      </c>
      <c r="E203" s="220"/>
      <c r="F203" s="220"/>
      <c r="G203" s="220"/>
      <c r="H203" s="220"/>
      <c r="I203" s="220"/>
      <c r="J203" s="220"/>
      <c r="K203" s="220"/>
      <c r="L203" s="220"/>
      <c r="M203" s="220"/>
      <c r="N203" s="220"/>
      <c r="O203" s="220"/>
      <c r="P203" s="220"/>
      <c r="Q203" s="220"/>
    </row>
    <row r="204" spans="1:17" hidden="1">
      <c r="A204" s="219"/>
      <c r="B204" s="219"/>
      <c r="C204" s="220" t="s">
        <v>224</v>
      </c>
      <c r="D204" s="220">
        <f>$C$125*$D$203</f>
        <v>12000</v>
      </c>
      <c r="E204" s="220">
        <f>IF($E$201&gt;=$P$201,$Q$202,IF($E$201&gt;=$O$201,$P$202,IF($E$201&gt;=$N$201,$O$202,IF($E$201&gt;=$M$201,$N$202,IF($E$201&gt;=$L$201,$M$202,IF($E$201&gt;=$K$201,$L$202,IF($E$201&gt;=$J$201,$M$202,IF($E$201&gt;=$I$201,$J$202,IF($E$201&gt;=$I$201,$J$202,IF($E$201&gt;=$H$201,$I$202,IF($E$201&gt;=$G$201,$H$202,IF($E$201&gt;=$F$201,$G$202,$F$202))))))))))))</f>
        <v>4450</v>
      </c>
      <c r="F204" s="220">
        <f>IF('個別案件申込書（様式２）'!$D$98=TRUE,$C$126*$D$203,0)</f>
        <v>0</v>
      </c>
      <c r="G204" s="220"/>
      <c r="H204" s="220"/>
      <c r="I204" s="220"/>
      <c r="J204" s="220"/>
      <c r="K204" s="220"/>
      <c r="L204" s="220"/>
      <c r="M204" s="220"/>
      <c r="N204" s="220"/>
      <c r="O204" s="220"/>
      <c r="P204" s="220"/>
      <c r="Q204" s="220"/>
    </row>
    <row r="205" spans="1:17" hidden="1">
      <c r="A205" s="219"/>
      <c r="B205" s="219"/>
      <c r="C205" s="220" t="s">
        <v>225</v>
      </c>
      <c r="D205" s="220">
        <f>$C$124+$D$204+$F$204</f>
        <v>22000</v>
      </c>
      <c r="E205" s="220"/>
      <c r="F205" s="220"/>
      <c r="G205" s="220"/>
      <c r="H205" s="220"/>
      <c r="I205" s="220"/>
      <c r="J205" s="220"/>
      <c r="K205" s="220"/>
      <c r="L205" s="220"/>
      <c r="M205" s="220"/>
      <c r="N205" s="220"/>
      <c r="O205" s="220"/>
      <c r="P205" s="220"/>
      <c r="Q205" s="220"/>
    </row>
    <row r="206" spans="1:17" hidden="1">
      <c r="A206" s="219"/>
      <c r="B206" s="219"/>
      <c r="C206" s="220" t="s">
        <v>226</v>
      </c>
      <c r="D206" s="220">
        <f>$D$205*$C$56+$D$205</f>
        <v>24200</v>
      </c>
      <c r="E206" s="220"/>
      <c r="F206" s="220"/>
      <c r="G206" s="220"/>
      <c r="H206" s="220"/>
      <c r="I206" s="220"/>
      <c r="J206" s="220"/>
      <c r="K206" s="220"/>
      <c r="L206" s="220"/>
      <c r="M206" s="220"/>
      <c r="N206" s="220"/>
      <c r="O206" s="220"/>
      <c r="P206" s="220"/>
      <c r="Q206" s="220"/>
    </row>
    <row r="207" spans="1:17" hidden="1">
      <c r="A207" s="219"/>
      <c r="B207" s="219"/>
      <c r="C207" s="220" t="s">
        <v>227</v>
      </c>
      <c r="D207" s="220" t="b">
        <f>IF('個別案件申込書（様式２）'!$A$6="",FALSE,IF('個別案件申込書（様式２）'!$D$30="",FALSE,TRUE))</f>
        <v>0</v>
      </c>
      <c r="E207" s="220"/>
      <c r="F207" s="220"/>
      <c r="G207" s="220"/>
      <c r="H207" s="220"/>
      <c r="I207" s="220"/>
      <c r="J207" s="220"/>
      <c r="K207" s="220"/>
      <c r="L207" s="220"/>
      <c r="M207" s="220"/>
      <c r="N207" s="220"/>
      <c r="O207" s="220"/>
      <c r="P207" s="220"/>
      <c r="Q207" s="220"/>
    </row>
    <row r="208" spans="1:17" hidden="1">
      <c r="A208" s="219" t="s">
        <v>228</v>
      </c>
      <c r="B208" s="219"/>
      <c r="C208" s="220" t="str">
        <f>IF($D$207=TRUE,"利用料金算出日数　　　　　："&amp;$D$201&amp;"日","")</f>
        <v/>
      </c>
      <c r="D208" s="220"/>
      <c r="E208" s="220"/>
      <c r="F208" s="220"/>
      <c r="G208" s="220"/>
      <c r="H208" s="220"/>
      <c r="I208" s="220"/>
      <c r="J208" s="220"/>
      <c r="K208" s="220"/>
      <c r="L208" s="220"/>
      <c r="M208" s="220"/>
      <c r="N208" s="220"/>
      <c r="O208" s="220"/>
      <c r="P208" s="220"/>
      <c r="Q208" s="220"/>
    </row>
    <row r="209" spans="1:17" hidden="1">
      <c r="A209" s="219" t="s">
        <v>228</v>
      </c>
      <c r="B209" s="219"/>
      <c r="C209" s="220" t="str">
        <f>IF($D$207=TRUE,IF($D$207=TRUE,"利用料金算出日数÷３１　　："&amp;ROUND($D$202,4),""),"")</f>
        <v/>
      </c>
      <c r="D209" s="220"/>
      <c r="E209" s="220">
        <f>ROUND($D$202,4)</f>
        <v>3.2300000000000002E-2</v>
      </c>
      <c r="F209" s="220"/>
      <c r="G209" s="220"/>
      <c r="H209" s="220"/>
      <c r="I209" s="220"/>
      <c r="J209" s="220"/>
      <c r="K209" s="220"/>
      <c r="L209" s="220"/>
      <c r="M209" s="220"/>
      <c r="N209" s="220"/>
      <c r="O209" s="220"/>
      <c r="P209" s="220"/>
      <c r="Q209" s="220"/>
    </row>
    <row r="210" spans="1:17" hidden="1">
      <c r="A210" s="219" t="s">
        <v>228</v>
      </c>
      <c r="B210" s="219"/>
      <c r="C210" s="220" t="str">
        <f>IF($D$207=TRUE,"利用料金算出月数　　　　　："&amp;$D$203&amp;"ヵ月【"&amp;$D$201&amp;"日"&amp;"÷31＝"&amp;$E$209&amp;"を小数点以下切り上げ】","")</f>
        <v/>
      </c>
      <c r="D210" s="220"/>
      <c r="E210" s="220"/>
      <c r="F210" s="220"/>
      <c r="G210" s="220"/>
      <c r="H210" s="220"/>
      <c r="I210" s="220"/>
      <c r="J210" s="220"/>
      <c r="K210" s="220"/>
      <c r="L210" s="220"/>
      <c r="M210" s="220"/>
      <c r="N210" s="220"/>
      <c r="O210" s="220"/>
      <c r="P210" s="220"/>
      <c r="Q210" s="220"/>
    </row>
    <row r="211" spans="1:17" hidden="1">
      <c r="A211" s="219" t="s">
        <v>228</v>
      </c>
      <c r="B211" s="219"/>
      <c r="C211" s="220" t="str">
        <f>IF($D$207=TRUE,"案件登録手数料　　　　　　："&amp;TEXT($C$124,"###,##0")&amp;"円","")</f>
        <v/>
      </c>
      <c r="D211" s="220"/>
      <c r="E211" s="220"/>
      <c r="F211" s="220"/>
      <c r="G211" s="220"/>
      <c r="H211" s="220"/>
      <c r="I211" s="220"/>
      <c r="J211" s="220"/>
      <c r="K211" s="220"/>
      <c r="L211" s="220"/>
      <c r="M211" s="220"/>
      <c r="N211" s="220"/>
      <c r="O211" s="220"/>
      <c r="P211" s="220"/>
      <c r="Q211" s="220"/>
    </row>
    <row r="212" spans="1:17" hidden="1">
      <c r="A212" s="219" t="s">
        <v>228</v>
      </c>
      <c r="B212" s="219"/>
      <c r="C212" s="220" t="str">
        <f>IF($D$207=TRUE,"システム利用料　　　　　　："&amp;TEXT($D$204,"###,##0")&amp;"円【"&amp;TEXT($C$125,"###,##0")&amp;"円（利用料金単価）×"&amp;$D$203&amp;"ヵ月（料金算出用月数）】","")</f>
        <v/>
      </c>
      <c r="D212" s="220"/>
      <c r="E212" s="220"/>
      <c r="F212" s="220"/>
      <c r="G212" s="220"/>
      <c r="H212" s="220"/>
      <c r="I212" s="220"/>
      <c r="J212" s="220"/>
      <c r="K212" s="220"/>
      <c r="L212" s="220"/>
      <c r="M212" s="220"/>
      <c r="N212" s="220"/>
      <c r="O212" s="220"/>
      <c r="P212" s="220"/>
      <c r="Q212" s="220"/>
    </row>
    <row r="213" spans="1:17" hidden="1">
      <c r="A213" s="219" t="s">
        <v>228</v>
      </c>
      <c r="B213" s="219"/>
      <c r="C213" s="220" t="str">
        <f>IF($D$207=TRUE,"消費税　　　　　　　　　　："&amp;TEXT($D$206-$D$205,"###,###"&amp;"円"),"")</f>
        <v/>
      </c>
      <c r="D213" s="220"/>
      <c r="E213" s="220"/>
      <c r="F213" s="220"/>
      <c r="G213" s="220"/>
      <c r="H213" s="220"/>
      <c r="I213" s="220"/>
      <c r="J213" s="220"/>
      <c r="K213" s="220"/>
      <c r="L213" s="220"/>
      <c r="M213" s="220"/>
      <c r="N213" s="220"/>
      <c r="O213" s="220"/>
      <c r="P213" s="220"/>
      <c r="Q213" s="220"/>
    </row>
    <row r="214" spans="1:17" hidden="1">
      <c r="A214" s="219" t="s">
        <v>228</v>
      </c>
      <c r="B214" s="219"/>
      <c r="C214" s="220" t="str">
        <f>IF($D$207=TRUE,"概算ご請求金額（税込）："&amp;TEXT($D$206,"###,##0")&amp;"円","")</f>
        <v/>
      </c>
      <c r="D214" s="220"/>
      <c r="E214" s="220"/>
      <c r="F214" s="220"/>
      <c r="G214" s="220"/>
      <c r="H214" s="220"/>
      <c r="I214" s="220"/>
      <c r="J214" s="220"/>
      <c r="K214" s="220"/>
      <c r="L214" s="220"/>
      <c r="M214" s="220"/>
      <c r="N214" s="220"/>
      <c r="O214" s="220"/>
      <c r="P214" s="220"/>
      <c r="Q214" s="220"/>
    </row>
    <row r="215" spans="1:17" hidden="1">
      <c r="A215" s="219" t="s">
        <v>228</v>
      </c>
      <c r="B215" s="219"/>
      <c r="C215" s="220" t="str">
        <f>IF($D$207=TRUE,IF('個別案件申込書（様式２）'!$D$98=TRUE,"CADﾋﾞｭｰｱ利用料金（税抜き）："&amp;TEXT($F$204,"###,##0")&amp;"円【"&amp;TEXT($C$126,"###,##0")&amp;"円（利用料金単価）×"&amp;$D$203&amp;"ヵ月（料金算出用月数）】",""),"")</f>
        <v/>
      </c>
      <c r="D215" s="220"/>
      <c r="E215" s="220"/>
      <c r="F215" s="220"/>
      <c r="G215" s="220"/>
      <c r="H215" s="220"/>
      <c r="I215" s="220"/>
      <c r="J215" s="220"/>
      <c r="K215" s="220"/>
      <c r="L215" s="220"/>
      <c r="M215" s="220"/>
      <c r="N215" s="220"/>
      <c r="O215" s="220"/>
      <c r="P215" s="220"/>
      <c r="Q215" s="220"/>
    </row>
    <row r="216" spans="1:17" hidden="1"/>
    <row r="217" spans="1:17" hidden="1"/>
    <row r="218" spans="1:17" hidden="1"/>
    <row r="219" spans="1:17" hidden="1"/>
  </sheetData>
  <mergeCells count="33">
    <mergeCell ref="A158:E158"/>
    <mergeCell ref="A156:E156"/>
    <mergeCell ref="A157:E157"/>
    <mergeCell ref="C9:G9"/>
    <mergeCell ref="C19:G19"/>
    <mergeCell ref="A153:E153"/>
    <mergeCell ref="A154:E154"/>
    <mergeCell ref="A155:E155"/>
    <mergeCell ref="C91:F91"/>
    <mergeCell ref="G91:N91"/>
    <mergeCell ref="B4:G4"/>
    <mergeCell ref="C32:F32"/>
    <mergeCell ref="C18:G18"/>
    <mergeCell ref="C20:G20"/>
    <mergeCell ref="C7:F7"/>
    <mergeCell ref="C5:G5"/>
    <mergeCell ref="C11:G11"/>
    <mergeCell ref="O91:V91"/>
    <mergeCell ref="C59:F59"/>
    <mergeCell ref="C21:G21"/>
    <mergeCell ref="H12:K12"/>
    <mergeCell ref="C17:F17"/>
    <mergeCell ref="C12:G12"/>
    <mergeCell ref="C14:G14"/>
    <mergeCell ref="C16:G16"/>
    <mergeCell ref="B33:G33"/>
    <mergeCell ref="B25:F25"/>
    <mergeCell ref="C29:F29"/>
    <mergeCell ref="C30:F30"/>
    <mergeCell ref="C24:G24"/>
    <mergeCell ref="C26:G26"/>
    <mergeCell ref="C28:G28"/>
    <mergeCell ref="C31:G3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9" r:id="rId4" xr:uid="{E8F5930F-0451-4628-B9B2-84A200E3417A}"/>
    <hyperlink ref="C32" r:id="rId5" xr:uid="{98784688-FCF1-4C8C-A793-53705501010D}"/>
    <hyperlink ref="C21:G21" location="'サービス申込書（様式１）'!B39" display="情報共有システム管理事務局_株式会社アイサス内までご連絡下さい。" xr:uid="{E5969D7F-6331-4555-B664-FF253B793567}"/>
    <hyperlink ref="B25:F25" r:id="rId6" display="情報共有システムinformation-bridgeの各種サービスは、株式会社アイサスが運営、管理を行っています。" xr:uid="{A0FF1023-5E5B-49B8-BF92-553002846619}"/>
    <hyperlink ref="C129" r:id="rId7" xr:uid="{0B06FC73-A477-4DE7-A42E-28095CEFE184}"/>
    <hyperlink ref="C130"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2"/>
  <sheetViews>
    <sheetView showGridLines="0" zoomScaleNormal="100" zoomScaleSheetLayoutView="85" workbookViewId="0">
      <selection activeCell="D11" sqref="D11"/>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4.75" style="8" customWidth="1"/>
    <col min="8" max="17" width="9" style="8"/>
    <col min="18" max="18" width="14.75" style="8" customWidth="1"/>
    <col min="19" max="16384" width="9" style="8"/>
  </cols>
  <sheetData>
    <row r="1" spans="2:15" ht="18" customHeight="1">
      <c r="D1" s="31" t="str">
        <f>申込にあたっての注意事項!C132</f>
        <v>information bridge Ver.7 福岡市版</v>
      </c>
    </row>
    <row r="2" spans="2:15" ht="24.75" customHeight="1">
      <c r="B2" s="292" t="s">
        <v>136</v>
      </c>
      <c r="C2" s="292"/>
      <c r="D2" s="292"/>
    </row>
    <row r="3" spans="2:15" ht="24.75" customHeight="1">
      <c r="B3" s="32"/>
      <c r="C3" s="32"/>
      <c r="D3" s="33" t="str">
        <f>IF('個別案件申込書（様式２）'!D100="","[サービス申込書（様式１）]","[サービス申込書（様式１）]"&amp;'個別案件申込書（様式２）'!D100&amp;"専用申込書")</f>
        <v>[サービス申込書（様式１）]</v>
      </c>
    </row>
    <row r="4" spans="2:15" ht="27" customHeight="1">
      <c r="B4" s="294" t="s">
        <v>137</v>
      </c>
      <c r="C4" s="294"/>
      <c r="D4" s="34"/>
      <c r="E4" s="34"/>
      <c r="F4" s="34"/>
      <c r="G4" s="34"/>
      <c r="H4" s="34"/>
      <c r="I4" s="34"/>
    </row>
    <row r="5" spans="2:15" ht="23.25" customHeight="1">
      <c r="B5" s="293" t="s">
        <v>138</v>
      </c>
      <c r="C5" s="293"/>
      <c r="D5" s="293"/>
      <c r="E5" s="34"/>
      <c r="F5" s="34"/>
      <c r="G5" s="34"/>
      <c r="H5" s="34"/>
      <c r="I5" s="34"/>
    </row>
    <row r="6" spans="2:15" ht="23.25" customHeight="1">
      <c r="B6" s="35"/>
      <c r="C6" s="35"/>
      <c r="D6" s="35"/>
      <c r="E6" s="34"/>
      <c r="F6" s="34"/>
      <c r="G6" s="34"/>
      <c r="H6" s="34"/>
      <c r="I6" s="34"/>
    </row>
    <row r="7" spans="2:15" ht="23.25" customHeight="1">
      <c r="B7" s="209" t="s">
        <v>139</v>
      </c>
      <c r="C7" s="210"/>
      <c r="D7" s="36" t="str">
        <f>申込にあたっての注意事項!C132</f>
        <v>information bridge Ver.7 福岡市版</v>
      </c>
      <c r="E7" s="34"/>
      <c r="F7" s="34"/>
      <c r="G7" s="34"/>
      <c r="H7" s="34"/>
      <c r="I7" s="34"/>
    </row>
    <row r="8" spans="2:15" ht="23.25" customHeight="1">
      <c r="B8" s="37"/>
      <c r="C8" s="38"/>
      <c r="D8" s="38"/>
      <c r="E8" s="34"/>
      <c r="F8" s="34"/>
      <c r="G8" s="34"/>
      <c r="H8" s="34"/>
      <c r="I8" s="34"/>
    </row>
    <row r="9" spans="2:15" ht="23.25" customHeight="1">
      <c r="B9" s="39" t="s">
        <v>140</v>
      </c>
      <c r="C9" s="40"/>
      <c r="D9" s="40"/>
      <c r="E9" s="34"/>
      <c r="F9" s="34"/>
      <c r="G9" s="34"/>
      <c r="H9" s="34"/>
      <c r="I9" s="34"/>
    </row>
    <row r="10" spans="2:15" ht="34.9" customHeight="1">
      <c r="B10" s="295" t="s">
        <v>141</v>
      </c>
      <c r="C10" s="296"/>
      <c r="D10" s="297"/>
      <c r="E10" s="34"/>
      <c r="F10" s="34"/>
      <c r="G10" s="34"/>
      <c r="H10" s="34"/>
      <c r="I10" s="34"/>
    </row>
    <row r="11" spans="2:15" ht="21.95" customHeight="1">
      <c r="B11" s="182" t="s">
        <v>142</v>
      </c>
      <c r="C11" s="123"/>
      <c r="D11" s="120"/>
      <c r="E11" s="34"/>
      <c r="F11" s="34"/>
      <c r="G11" s="34"/>
      <c r="H11" s="34"/>
      <c r="I11" s="34"/>
    </row>
    <row r="12" spans="2:15" ht="15.95" customHeight="1">
      <c r="B12" s="183" t="s">
        <v>143</v>
      </c>
      <c r="C12" s="124"/>
      <c r="D12" s="122" t="str">
        <f>PHONETIC(D11)</f>
        <v/>
      </c>
      <c r="E12" s="34"/>
      <c r="F12" s="34"/>
      <c r="G12" s="34"/>
      <c r="H12" s="34"/>
      <c r="I12" s="34"/>
    </row>
    <row r="13" spans="2:15" ht="21.95" customHeight="1">
      <c r="B13" s="302" t="s">
        <v>144</v>
      </c>
      <c r="C13" s="303"/>
      <c r="D13" s="125"/>
      <c r="E13" s="34"/>
      <c r="F13" s="34"/>
      <c r="G13" s="34"/>
      <c r="H13" s="34"/>
      <c r="I13" s="34"/>
    </row>
    <row r="14" spans="2:15" ht="15.95" customHeight="1">
      <c r="B14" s="300" t="s">
        <v>145</v>
      </c>
      <c r="C14" s="301"/>
      <c r="D14" s="122" t="str">
        <f>PHONETIC(D13)</f>
        <v/>
      </c>
      <c r="E14" s="34"/>
      <c r="F14" s="34"/>
      <c r="G14" s="34"/>
      <c r="H14" s="34"/>
      <c r="I14" s="34"/>
    </row>
    <row r="15" spans="2:15" ht="21.95" customHeight="1">
      <c r="B15" s="184" t="s">
        <v>146</v>
      </c>
      <c r="C15" s="42"/>
      <c r="D15" s="133"/>
      <c r="E15" s="34"/>
      <c r="F15" s="34"/>
    </row>
    <row r="16" spans="2:15" ht="44.1" customHeight="1">
      <c r="B16" s="185" t="s">
        <v>147</v>
      </c>
      <c r="C16" s="7"/>
      <c r="D16" s="44"/>
      <c r="E16" s="34"/>
      <c r="F16" s="34"/>
      <c r="G16" s="204"/>
      <c r="H16" s="205"/>
      <c r="I16" s="205"/>
      <c r="J16" s="205"/>
      <c r="K16" s="206"/>
      <c r="L16" s="206"/>
      <c r="M16" s="206"/>
      <c r="N16" s="206"/>
      <c r="O16" s="206"/>
    </row>
    <row r="17" spans="1:11" ht="21.95" customHeight="1">
      <c r="B17" s="298" t="s">
        <v>148</v>
      </c>
      <c r="C17" s="299"/>
      <c r="D17" s="43"/>
      <c r="E17" s="34"/>
      <c r="F17" s="34"/>
      <c r="G17" s="207"/>
      <c r="H17" s="170"/>
      <c r="I17" s="34"/>
    </row>
    <row r="18" spans="1:11" ht="21.95" customHeight="1">
      <c r="B18" s="186" t="s">
        <v>149</v>
      </c>
      <c r="C18" s="187" t="s">
        <v>150</v>
      </c>
      <c r="D18" s="43"/>
      <c r="E18" s="34"/>
      <c r="F18" s="34"/>
      <c r="G18" s="207"/>
      <c r="H18" s="170"/>
      <c r="I18" s="34"/>
    </row>
    <row r="19" spans="1:11" ht="21.95" customHeight="1">
      <c r="B19" s="41"/>
      <c r="C19" s="187" t="s">
        <v>151</v>
      </c>
      <c r="D19" s="43"/>
      <c r="E19" s="34"/>
      <c r="F19" s="34"/>
    </row>
    <row r="20" spans="1:11" ht="21.95" customHeight="1">
      <c r="B20" s="233" t="s">
        <v>237</v>
      </c>
      <c r="C20" s="119"/>
      <c r="D20" s="234"/>
      <c r="E20" s="34"/>
      <c r="F20" s="288" t="s">
        <v>248</v>
      </c>
      <c r="G20" s="289"/>
      <c r="H20" s="289"/>
      <c r="I20" s="289"/>
      <c r="J20" s="289"/>
      <c r="K20" s="289"/>
    </row>
    <row r="21" spans="1:11" ht="15.95" customHeight="1">
      <c r="B21" s="300" t="s">
        <v>153</v>
      </c>
      <c r="C21" s="301"/>
      <c r="D21" s="122" t="str">
        <f>PHONETIC(D20)</f>
        <v/>
      </c>
      <c r="E21" s="34"/>
      <c r="F21" s="289"/>
      <c r="G21" s="289"/>
      <c r="H21" s="289"/>
      <c r="I21" s="289"/>
      <c r="J21" s="289"/>
      <c r="K21" s="289"/>
    </row>
    <row r="22" spans="1:11" ht="21.95" customHeight="1">
      <c r="B22" s="45" t="s">
        <v>154</v>
      </c>
      <c r="C22" s="45"/>
      <c r="D22" s="118"/>
      <c r="E22" s="34"/>
      <c r="F22" s="34"/>
      <c r="G22" s="34"/>
      <c r="H22" s="34"/>
      <c r="I22" s="34"/>
    </row>
    <row r="23" spans="1:11" ht="21.95" customHeight="1">
      <c r="B23" s="302" t="s">
        <v>155</v>
      </c>
      <c r="C23" s="303"/>
      <c r="D23" s="125"/>
      <c r="E23" s="34"/>
      <c r="F23" s="34"/>
      <c r="G23" s="34"/>
      <c r="H23" s="34"/>
      <c r="I23" s="34"/>
    </row>
    <row r="24" spans="1:11" ht="15.95" customHeight="1">
      <c r="B24" s="183" t="s">
        <v>143</v>
      </c>
      <c r="C24" s="121"/>
      <c r="D24" s="122" t="str">
        <f>PHONETIC(D23)</f>
        <v/>
      </c>
      <c r="E24" s="34"/>
      <c r="F24" s="34"/>
      <c r="G24" s="34"/>
      <c r="H24" s="34"/>
      <c r="I24" s="34"/>
    </row>
    <row r="25" spans="1:11" ht="21.95" customHeight="1">
      <c r="B25" s="298" t="s">
        <v>156</v>
      </c>
      <c r="C25" s="299"/>
      <c r="D25" s="46"/>
      <c r="E25" s="34"/>
      <c r="F25" s="34"/>
      <c r="G25" s="34"/>
      <c r="H25" s="34"/>
      <c r="I25" s="34"/>
    </row>
    <row r="26" spans="1:11" ht="21.95" customHeight="1">
      <c r="B26" s="298" t="s">
        <v>157</v>
      </c>
      <c r="C26" s="299"/>
      <c r="D26" s="47"/>
      <c r="E26" s="34"/>
      <c r="F26" s="34"/>
      <c r="G26" s="34"/>
      <c r="H26" s="34"/>
      <c r="I26" s="34"/>
    </row>
    <row r="27" spans="1:11" ht="21.75" customHeight="1">
      <c r="B27" s="290" t="s">
        <v>158</v>
      </c>
      <c r="C27" s="291"/>
      <c r="D27" s="291"/>
      <c r="E27" s="34"/>
      <c r="F27" s="34"/>
      <c r="G27" s="34"/>
      <c r="H27" s="34"/>
      <c r="I27" s="34"/>
    </row>
    <row r="28" spans="1:11" ht="90" customHeight="1">
      <c r="B28" s="307" t="s">
        <v>218</v>
      </c>
      <c r="C28" s="307"/>
      <c r="D28" s="307"/>
      <c r="E28" s="34"/>
      <c r="F28" s="34"/>
      <c r="G28" s="34"/>
      <c r="H28" s="34"/>
      <c r="I28" s="34"/>
    </row>
    <row r="29" spans="1:11" ht="75" hidden="1" customHeight="1">
      <c r="B29" s="321" t="s">
        <v>159</v>
      </c>
      <c r="C29" s="322"/>
      <c r="D29" s="322"/>
      <c r="E29" s="34"/>
      <c r="F29" s="34"/>
      <c r="G29" s="34"/>
      <c r="H29" s="34"/>
      <c r="I29" s="34"/>
    </row>
    <row r="30" spans="1:11" ht="36" customHeight="1">
      <c r="B30" s="308" t="s">
        <v>219</v>
      </c>
      <c r="C30" s="308"/>
      <c r="D30" s="308"/>
      <c r="E30" s="34"/>
      <c r="F30" s="34"/>
      <c r="G30" s="34"/>
      <c r="H30" s="34"/>
      <c r="I30" s="34"/>
    </row>
    <row r="31" spans="1:11" ht="6" customHeight="1">
      <c r="B31" s="48"/>
      <c r="C31" s="48"/>
      <c r="D31" s="48"/>
      <c r="E31" s="34"/>
      <c r="F31" s="34"/>
      <c r="G31" s="34"/>
      <c r="H31" s="34"/>
      <c r="I31" s="34"/>
    </row>
    <row r="32" spans="1:11" ht="30" customHeight="1">
      <c r="A32" s="15"/>
      <c r="B32" s="316" t="s">
        <v>160</v>
      </c>
      <c r="C32" s="317"/>
      <c r="D32" s="130" t="str">
        <f>HYPERLINK(申込にあたっての注意事項!C130,申込にあたっての注意事項!C131)</f>
        <v>こちらをクリックすると送信用Webフォームが開きます</v>
      </c>
      <c r="E32" s="17"/>
      <c r="F32" s="17"/>
      <c r="G32" s="17"/>
      <c r="H32" s="17"/>
      <c r="I32" s="17"/>
    </row>
    <row r="33" spans="1:9" ht="6" customHeight="1">
      <c r="A33" s="15"/>
      <c r="B33" s="49"/>
      <c r="C33" s="17"/>
      <c r="D33" s="50"/>
      <c r="E33" s="17"/>
      <c r="F33" s="17"/>
      <c r="G33" s="17"/>
      <c r="H33" s="17"/>
      <c r="I33" s="17"/>
    </row>
    <row r="34" spans="1:9" ht="33.75" customHeight="1">
      <c r="A34" s="15"/>
      <c r="B34" s="309" t="s">
        <v>210</v>
      </c>
      <c r="C34" s="310"/>
      <c r="D34" s="311"/>
      <c r="E34" s="17"/>
      <c r="F34" s="17"/>
      <c r="G34" s="17"/>
      <c r="H34" s="17"/>
      <c r="I34" s="17"/>
    </row>
    <row r="35" spans="1:9" ht="30" customHeight="1">
      <c r="A35" s="15"/>
      <c r="B35" s="312" t="s">
        <v>211</v>
      </c>
      <c r="C35" s="312"/>
      <c r="D35" s="312"/>
      <c r="E35" s="51"/>
      <c r="F35" s="17"/>
      <c r="G35" s="17"/>
      <c r="H35" s="17"/>
      <c r="I35" s="17"/>
    </row>
    <row r="36" spans="1:9" ht="20.25" customHeight="1">
      <c r="A36" s="15"/>
      <c r="B36" s="313" t="s">
        <v>161</v>
      </c>
      <c r="C36" s="314"/>
      <c r="D36" s="315"/>
      <c r="E36" s="17"/>
      <c r="F36" s="17"/>
      <c r="G36" s="17"/>
      <c r="H36" s="17"/>
      <c r="I36" s="17"/>
    </row>
    <row r="37" spans="1:9" ht="30" customHeight="1">
      <c r="A37" s="15"/>
      <c r="B37" s="318" t="s">
        <v>162</v>
      </c>
      <c r="C37" s="319"/>
      <c r="D37" s="320"/>
      <c r="E37" s="52"/>
      <c r="F37" s="17"/>
      <c r="G37" s="17"/>
      <c r="H37" s="17"/>
      <c r="I37" s="17"/>
    </row>
    <row r="38" spans="1:9" ht="30" customHeight="1">
      <c r="A38" s="15"/>
      <c r="B38" s="318" t="s">
        <v>163</v>
      </c>
      <c r="C38" s="319"/>
      <c r="D38" s="320"/>
      <c r="E38" s="52"/>
      <c r="F38" s="17"/>
      <c r="G38" s="17"/>
      <c r="H38" s="17"/>
      <c r="I38" s="17"/>
    </row>
    <row r="39" spans="1:9" ht="30" customHeight="1">
      <c r="A39" s="15"/>
      <c r="B39" s="318" t="s">
        <v>249</v>
      </c>
      <c r="C39" s="319"/>
      <c r="D39" s="320"/>
      <c r="E39" s="52"/>
      <c r="F39" s="17"/>
      <c r="G39" s="17"/>
      <c r="H39" s="17"/>
      <c r="I39" s="17"/>
    </row>
    <row r="40" spans="1:9" ht="30" customHeight="1">
      <c r="A40" s="15"/>
      <c r="B40" s="304" t="s">
        <v>164</v>
      </c>
      <c r="C40" s="305"/>
      <c r="D40" s="306"/>
      <c r="E40" s="52"/>
      <c r="F40" s="17"/>
      <c r="G40" s="17"/>
      <c r="H40" s="17"/>
      <c r="I40" s="17"/>
    </row>
    <row r="41" spans="1:9" ht="14.25" customHeight="1">
      <c r="A41" s="15"/>
      <c r="B41" s="53"/>
      <c r="C41" s="53"/>
      <c r="D41" s="53"/>
      <c r="E41" s="51"/>
      <c r="F41" s="17"/>
      <c r="G41" s="17"/>
      <c r="H41" s="17"/>
      <c r="I41" s="17"/>
    </row>
    <row r="42" spans="1:9">
      <c r="B42" s="54"/>
    </row>
  </sheetData>
  <mergeCells count="24">
    <mergeCell ref="B40:D40"/>
    <mergeCell ref="B28:D28"/>
    <mergeCell ref="B30:D30"/>
    <mergeCell ref="B34:D34"/>
    <mergeCell ref="B35:D35"/>
    <mergeCell ref="B36:D36"/>
    <mergeCell ref="B32:C32"/>
    <mergeCell ref="B39:D39"/>
    <mergeCell ref="B29:D29"/>
    <mergeCell ref="B37:D37"/>
    <mergeCell ref="B38:D38"/>
    <mergeCell ref="F20:K21"/>
    <mergeCell ref="B27:D27"/>
    <mergeCell ref="B2:D2"/>
    <mergeCell ref="B5:D5"/>
    <mergeCell ref="B4:C4"/>
    <mergeCell ref="B10:D10"/>
    <mergeCell ref="B17:C17"/>
    <mergeCell ref="B14:C14"/>
    <mergeCell ref="B21:C21"/>
    <mergeCell ref="B23:C23"/>
    <mergeCell ref="B13:C13"/>
    <mergeCell ref="B25:C25"/>
    <mergeCell ref="B26:C26"/>
  </mergeCells>
  <phoneticPr fontId="2"/>
  <conditionalFormatting sqref="D20">
    <cfRule type="expression" dxfId="194" priority="3">
      <formula>ISTEXT(D20)</formula>
    </cfRule>
  </conditionalFormatting>
  <conditionalFormatting sqref="F20">
    <cfRule type="expression" dxfId="193" priority="4">
      <formula>D20&lt;&gt;""</formula>
    </cfRule>
  </conditionalFormatting>
  <dataValidations count="5">
    <dataValidation allowBlank="1" showInputMessage="1" showErrorMessage="1" promptTitle="――――――――――――――――――――――――――――――――" prompt="下欄の「フリガナ」は、当該項目記入後に自動変換され表示されますが、誤変換された場合は、下欄の「フリガナ」を直接修正して下さい。" sqref="D23 D11" xr:uid="{8316365F-4BC7-44AB-8018-AF3BBCDA23AF}"/>
    <dataValidation allowBlank="1" showInputMessage="1" showErrorMessage="1" promptTitle="――――――――――――――――――――――――――――――――" prompt="下欄の「お名前のフリガナ」は、当該項目記入後に自動変換され表示されますが、誤変換された場合は、下欄の「お名前のフリガナ」を直接修正して下さい。" sqref="D13" xr:uid="{C5AEAE03-B5A0-4D93-A19F-6EAA081BF3FE}"/>
    <dataValidation allowBlank="1" showInputMessage="1" showErrorMessage="1" promptTitle="――――――――――――――――――――――――――――――――"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0C8186C1-DC49-48B3-AA1F-6BC9CFB9A46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EFBCECA6-F651-49F4-BA3F-060163B3E99F}"/>
    <dataValidation allowBlank="1" showInputMessage="1" showErrorMessage="1" promptTitle="――許可番号について――――――――――――――――――――――" prompt="※『建設業許可番号』をお持ちでない場合は、空欄で結構です。_x000a__x000a_6桁の番号をご記入ください。_x000a__x000a_例）第◯◯◯◯◯◯号" sqref="D19" xr:uid="{1B9D2D65-9F84-4EBE-80C5-19CB321A1ADE}"/>
  </dataValidations>
  <hyperlinks>
    <hyperlink ref="F20:K21" location="'サービス申込書（様式１－補助）'!D8" display="'サービス申込書（様式１－補助）'!D8" xr:uid="{E0E149BB-D1D4-436C-B055-6C4473EC39C4}"/>
  </hyperlinks>
  <pageMargins left="0.70866141732283472" right="0.39370078740157483" top="0.39370078740157483" bottom="0.39370078740157483" header="0.31496062992125984" footer="0.31496062992125984"/>
  <pageSetup paperSize="9" scale="92" orientation="portrait" r:id="rId1"/>
  <rowBreaks count="1" manualBreakCount="1">
    <brk id="41" max="4" man="1"/>
  </rowBreaks>
  <extLst>
    <ext xmlns:x14="http://schemas.microsoft.com/office/spreadsheetml/2009/9/main" uri="{78C0D931-6437-407d-A8EE-F0AAD7539E65}">
      <x14:conditionalFormattings>
        <x14:conditionalFormatting xmlns:xm="http://schemas.microsoft.com/office/excel/2006/main">
          <x14:cfRule type="expression" priority="2" id="{5E9FAF30-7705-4092-B7D3-8ABD13E4C472}">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FC659B91-9C01-43DE-9E69-3989D6D01EE4}">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08"/>
  <sheetViews>
    <sheetView showGridLines="0" zoomScaleNormal="100" workbookViewId="0">
      <pane ySplit="1" topLeftCell="A2" activePane="bottomLeft" state="frozen"/>
      <selection pane="bottomLeft" activeCell="A8" sqref="A8"/>
    </sheetView>
  </sheetViews>
  <sheetFormatPr defaultColWidth="9" defaultRowHeight="15" customHeight="1"/>
  <cols>
    <col min="1" max="1" width="23.625" style="55" customWidth="1"/>
    <col min="2" max="2" width="6.625" style="55" customWidth="1"/>
    <col min="3" max="3" width="11.625" style="55" customWidth="1"/>
    <col min="4" max="5" width="40.625" style="55" customWidth="1"/>
    <col min="6" max="10" width="2.5" style="55" hidden="1" customWidth="1"/>
    <col min="11" max="11" width="9" style="55"/>
    <col min="12" max="12" width="3.25" style="55" customWidth="1"/>
    <col min="13" max="14" width="9" style="55"/>
    <col min="15" max="15" width="14.625" style="55" customWidth="1"/>
    <col min="16" max="16" width="11.5" style="55" customWidth="1"/>
    <col min="17" max="18" width="9" style="55"/>
    <col min="19" max="19" width="9" style="55" customWidth="1"/>
    <col min="20" max="20" width="3.125" style="55" customWidth="1"/>
    <col min="21" max="21" width="9" style="55"/>
    <col min="22" max="22" width="3.375" style="55" customWidth="1"/>
    <col min="23" max="16384" width="9" style="55"/>
  </cols>
  <sheetData>
    <row r="1" spans="1:21" ht="15" customHeight="1">
      <c r="D1" s="102"/>
      <c r="E1" s="161" t="str">
        <f>"ご利用いただきますサービスは、"&amp;申込にあたっての注意事項!$C$132&amp;" になります"</f>
        <v>ご利用いただきますサービスは、information bridge Ver.7 福岡市版 になります</v>
      </c>
      <c r="F1" s="226" t="s">
        <v>232</v>
      </c>
      <c r="G1" s="227" t="s">
        <v>233</v>
      </c>
      <c r="H1" s="228" t="s">
        <v>234</v>
      </c>
      <c r="I1" s="229" t="s">
        <v>235</v>
      </c>
      <c r="J1" s="102" t="s">
        <v>236</v>
      </c>
    </row>
    <row r="2" spans="1:21" ht="15" customHeight="1">
      <c r="D2" s="102"/>
      <c r="E2" s="161"/>
    </row>
    <row r="3" spans="1:21" s="8" customFormat="1" ht="24.75" customHeight="1">
      <c r="A3" s="13"/>
      <c r="B3" s="56" t="s">
        <v>136</v>
      </c>
      <c r="C3" s="32"/>
      <c r="D3" s="32"/>
    </row>
    <row r="4" spans="1:21" ht="15" customHeight="1">
      <c r="A4" s="343" t="str">
        <f>IF('個別案件申込書（様式２）'!D100="","[個別案件申込書（様式２）]","[個別案件申込書（様式２）]"&amp;'個別案件申込書（様式２）'!D100&amp;"専用申込書")</f>
        <v>[個別案件申込書（様式２）]</v>
      </c>
      <c r="B4" s="343"/>
      <c r="C4" s="343"/>
      <c r="D4" s="343"/>
      <c r="E4" s="343"/>
    </row>
    <row r="5" spans="1:21" ht="15" customHeight="1" thickBot="1">
      <c r="A5" s="57" t="s">
        <v>165</v>
      </c>
      <c r="B5" s="57"/>
      <c r="C5" s="57"/>
      <c r="D5" s="58"/>
      <c r="E5" s="59" t="s">
        <v>212</v>
      </c>
      <c r="M5" s="272"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72"/>
      <c r="O5" s="272"/>
      <c r="P5" s="272"/>
      <c r="Q5" s="272"/>
      <c r="R5" s="272"/>
      <c r="S5" s="272"/>
      <c r="T5" s="272"/>
      <c r="U5" s="272"/>
    </row>
    <row r="6" spans="1:21" ht="15" customHeight="1" thickTop="1" thickBot="1">
      <c r="A6" s="60"/>
      <c r="B6" s="61"/>
      <c r="D6" s="62"/>
      <c r="E6" s="63" t="str">
        <f>IF(A8="","",A8)</f>
        <v/>
      </c>
      <c r="M6" s="272"/>
      <c r="N6" s="272"/>
      <c r="O6" s="272"/>
      <c r="P6" s="272"/>
      <c r="Q6" s="272"/>
      <c r="R6" s="272"/>
      <c r="S6" s="272"/>
      <c r="T6" s="272"/>
      <c r="U6" s="272"/>
    </row>
    <row r="7" spans="1:21" ht="15" customHeight="1" thickTop="1" thickBot="1">
      <c r="A7" s="218" t="s">
        <v>214</v>
      </c>
      <c r="B7" s="61"/>
      <c r="D7" s="62"/>
      <c r="E7" s="64" t="s">
        <v>166</v>
      </c>
      <c r="M7" s="272"/>
      <c r="N7" s="272"/>
      <c r="O7" s="272"/>
      <c r="P7" s="272"/>
      <c r="Q7" s="272"/>
      <c r="R7" s="272"/>
      <c r="S7" s="272"/>
      <c r="T7" s="272"/>
      <c r="U7" s="272"/>
    </row>
    <row r="8" spans="1:21" ht="15" customHeight="1" thickTop="1" thickBot="1">
      <c r="A8" s="65"/>
      <c r="B8" s="61"/>
      <c r="D8" s="62"/>
      <c r="E8" s="63"/>
      <c r="M8" s="353" t="s">
        <v>229</v>
      </c>
      <c r="N8" s="353"/>
      <c r="O8" s="353"/>
      <c r="P8" s="353"/>
      <c r="Q8" s="353"/>
      <c r="R8" s="353"/>
      <c r="S8" s="353"/>
      <c r="T8" s="353"/>
      <c r="U8" s="354"/>
    </row>
    <row r="9" spans="1:21" ht="15" customHeight="1" thickTop="1">
      <c r="A9" s="150"/>
      <c r="B9" s="61"/>
      <c r="D9" s="62"/>
      <c r="E9" s="151"/>
      <c r="M9" s="353"/>
      <c r="N9" s="353"/>
      <c r="O9" s="353"/>
      <c r="P9" s="353"/>
      <c r="Q9" s="353"/>
      <c r="R9" s="353"/>
      <c r="S9" s="353"/>
      <c r="T9" s="353"/>
      <c r="U9" s="354"/>
    </row>
    <row r="10" spans="1:21" ht="15" customHeight="1" thickBot="1">
      <c r="A10" s="55" t="s">
        <v>167</v>
      </c>
      <c r="E10" s="149" t="s">
        <v>168</v>
      </c>
      <c r="M10" s="221" t="s">
        <v>230</v>
      </c>
      <c r="N10" s="94"/>
      <c r="O10" s="94"/>
      <c r="P10" s="96"/>
      <c r="S10" s="97"/>
    </row>
    <row r="11" spans="1:21" ht="15" customHeight="1" thickBot="1">
      <c r="A11" s="55" t="s">
        <v>169</v>
      </c>
      <c r="E11" s="157"/>
      <c r="M11" s="221" t="s">
        <v>231</v>
      </c>
      <c r="N11" s="94"/>
      <c r="O11" s="94"/>
      <c r="P11" s="96"/>
      <c r="S11" s="97"/>
    </row>
    <row r="12" spans="1:21" ht="15" customHeight="1">
      <c r="A12" s="173" t="s">
        <v>170</v>
      </c>
      <c r="B12" s="211"/>
      <c r="C12" s="212"/>
      <c r="D12" s="213" t="s">
        <v>171</v>
      </c>
      <c r="E12" s="66" t="s">
        <v>172</v>
      </c>
      <c r="M12" s="222" t="str">
        <f>申込にあたっての注意事項!C208</f>
        <v/>
      </c>
      <c r="N12" s="94"/>
      <c r="O12" s="94"/>
      <c r="P12" s="95"/>
    </row>
    <row r="13" spans="1:21" ht="15" customHeight="1">
      <c r="A13" s="173" t="s">
        <v>142</v>
      </c>
      <c r="B13" s="137"/>
      <c r="C13" s="110"/>
      <c r="D13" s="232">
        <f>'サービス申込書（様式１）'!$D$11</f>
        <v>0</v>
      </c>
      <c r="E13" s="75"/>
      <c r="F13" s="231"/>
      <c r="G13" s="231"/>
      <c r="H13" s="231"/>
      <c r="I13" s="231"/>
      <c r="J13" s="231"/>
      <c r="M13" s="222" t="str">
        <f>申込にあたっての注意事項!C210</f>
        <v/>
      </c>
      <c r="N13" s="94"/>
      <c r="O13" s="94"/>
      <c r="P13" s="96"/>
      <c r="S13" s="97"/>
    </row>
    <row r="14" spans="1:21" ht="15" customHeight="1">
      <c r="A14" s="177" t="s">
        <v>152</v>
      </c>
      <c r="B14" s="74"/>
      <c r="C14" s="73"/>
      <c r="D14" s="116">
        <f>'サービス申込書（様式１）'!$D$20</f>
        <v>0</v>
      </c>
      <c r="E14" s="117"/>
      <c r="M14" s="222" t="str">
        <f>申込にあたっての注意事項!C211</f>
        <v/>
      </c>
      <c r="N14" s="94"/>
      <c r="O14" s="94"/>
      <c r="P14" s="96"/>
      <c r="S14" s="97"/>
    </row>
    <row r="15" spans="1:21" ht="15" customHeight="1">
      <c r="A15" s="177" t="s">
        <v>173</v>
      </c>
      <c r="B15" s="74"/>
      <c r="C15" s="73"/>
      <c r="D15" s="116">
        <f>'サービス申込書（様式１）'!$D$13</f>
        <v>0</v>
      </c>
      <c r="E15" s="67"/>
      <c r="M15" s="222" t="str">
        <f>申込にあたっての注意事項!C212</f>
        <v/>
      </c>
      <c r="O15" s="98"/>
      <c r="P15" s="223"/>
      <c r="Q15" s="224"/>
      <c r="R15" s="224"/>
      <c r="S15" s="224"/>
      <c r="T15" s="97"/>
    </row>
    <row r="16" spans="1:21" ht="15" customHeight="1">
      <c r="A16" s="173" t="s">
        <v>146</v>
      </c>
      <c r="B16" s="134"/>
      <c r="C16" s="176"/>
      <c r="D16" s="116">
        <f>'サービス申込書（様式１）'!$D$15</f>
        <v>0</v>
      </c>
      <c r="E16" s="68"/>
      <c r="M16" s="222" t="str">
        <f>申込にあたっての注意事項!C215</f>
        <v/>
      </c>
      <c r="O16" s="99"/>
      <c r="P16" s="224"/>
      <c r="Q16" s="224"/>
      <c r="R16" s="224"/>
      <c r="S16" s="224"/>
      <c r="T16" s="99"/>
    </row>
    <row r="17" spans="1:22" ht="15" customHeight="1">
      <c r="A17" s="173" t="s">
        <v>147</v>
      </c>
      <c r="B17" s="214"/>
      <c r="C17" s="215"/>
      <c r="D17" s="116">
        <f>'サービス申込書（様式１）'!$D$16</f>
        <v>0</v>
      </c>
      <c r="E17" s="68"/>
      <c r="M17" s="222" t="str">
        <f>申込にあたっての注意事項!C213</f>
        <v/>
      </c>
      <c r="O17" s="99"/>
      <c r="P17" s="224"/>
      <c r="Q17" s="224"/>
      <c r="R17" s="224"/>
      <c r="S17" s="224"/>
      <c r="T17" s="99"/>
    </row>
    <row r="18" spans="1:22" ht="15" customHeight="1">
      <c r="A18" s="175" t="s">
        <v>148</v>
      </c>
      <c r="B18" s="158"/>
      <c r="C18" s="76"/>
      <c r="D18" s="116">
        <f>'サービス申込書（様式１）'!$D$17</f>
        <v>0</v>
      </c>
      <c r="E18" s="68"/>
      <c r="M18" s="225" t="str">
        <f>申込にあたっての注意事項!C214</f>
        <v/>
      </c>
      <c r="O18" s="99"/>
      <c r="P18" s="224"/>
      <c r="Q18" s="224"/>
      <c r="R18" s="224"/>
      <c r="S18" s="224"/>
      <c r="T18" s="99"/>
    </row>
    <row r="19" spans="1:22" ht="15" customHeight="1">
      <c r="A19" s="175" t="s">
        <v>149</v>
      </c>
      <c r="B19" s="69"/>
      <c r="C19" s="70" t="s">
        <v>150</v>
      </c>
      <c r="D19" s="116">
        <f>'サービス申込書（様式１）'!$D$18</f>
        <v>0</v>
      </c>
      <c r="E19" s="71"/>
      <c r="M19" s="355" t="s">
        <v>174</v>
      </c>
      <c r="N19" s="355"/>
      <c r="O19" s="355"/>
      <c r="P19" s="355"/>
      <c r="Q19" s="355"/>
      <c r="R19" s="355"/>
      <c r="S19" s="355"/>
      <c r="T19" s="355"/>
      <c r="U19" s="355"/>
    </row>
    <row r="20" spans="1:22" ht="15" customHeight="1">
      <c r="A20" s="72"/>
      <c r="B20" s="73"/>
      <c r="C20" s="70" t="s">
        <v>151</v>
      </c>
      <c r="D20" s="116">
        <f>'サービス申込書（様式１）'!$D$19</f>
        <v>0</v>
      </c>
      <c r="E20" s="71"/>
      <c r="M20" s="355"/>
      <c r="N20" s="355"/>
      <c r="O20" s="355"/>
      <c r="P20" s="355"/>
      <c r="Q20" s="355"/>
      <c r="R20" s="355"/>
      <c r="S20" s="355"/>
      <c r="T20" s="355"/>
      <c r="U20" s="355"/>
    </row>
    <row r="21" spans="1:22" ht="12" customHeight="1">
      <c r="A21" s="83"/>
      <c r="B21" s="83"/>
      <c r="C21" s="84"/>
      <c r="D21" s="100"/>
      <c r="E21" s="101"/>
      <c r="M21" s="355"/>
      <c r="N21" s="355"/>
      <c r="O21" s="355"/>
      <c r="P21" s="355"/>
      <c r="Q21" s="355"/>
      <c r="R21" s="355"/>
      <c r="S21" s="355"/>
      <c r="T21" s="355"/>
      <c r="U21" s="355"/>
    </row>
    <row r="22" spans="1:22" ht="18.75" customHeight="1">
      <c r="C22" s="58"/>
      <c r="D22" s="159"/>
      <c r="E22" s="160"/>
      <c r="M22" s="355"/>
      <c r="N22" s="355"/>
      <c r="O22" s="355"/>
      <c r="P22" s="355"/>
      <c r="Q22" s="355"/>
      <c r="R22" s="355"/>
      <c r="S22" s="355"/>
      <c r="T22" s="355"/>
      <c r="U22" s="355"/>
    </row>
    <row r="23" spans="1:22" ht="18" customHeight="1" thickBot="1">
      <c r="A23" s="74" t="str">
        <f>IF(申込にあたっての注意事項!$C$133=1,"1-2.工事データ",IF(申込にあたっての注意事項!$C$133=2,"1-2.業務データ",IF(申込にあたっての注意事項!$C$133=3,"1-2.工事データ")))</f>
        <v>1-2.工事データ</v>
      </c>
      <c r="B23" s="74"/>
      <c r="C23" s="74"/>
      <c r="D23" s="74"/>
      <c r="M23"/>
      <c r="N23"/>
      <c r="O23"/>
      <c r="P23"/>
      <c r="Q23"/>
      <c r="R23"/>
      <c r="S23"/>
    </row>
    <row r="24" spans="1:22" ht="18" customHeight="1">
      <c r="A24" s="342" t="s">
        <v>170</v>
      </c>
      <c r="B24" s="346"/>
      <c r="C24" s="347"/>
      <c r="D24" s="213" t="s">
        <v>171</v>
      </c>
      <c r="E24" s="66" t="s">
        <v>172</v>
      </c>
      <c r="L24" s="140"/>
      <c r="M24" s="141"/>
      <c r="N24" s="141"/>
      <c r="O24" s="141"/>
      <c r="P24" s="141"/>
      <c r="Q24" s="141"/>
      <c r="R24" s="141"/>
      <c r="S24" s="141"/>
      <c r="T24" s="141"/>
      <c r="U24" s="141"/>
      <c r="V24" s="142"/>
    </row>
    <row r="25" spans="1:22" ht="18" customHeight="1">
      <c r="A25" s="173" t="s">
        <v>175</v>
      </c>
      <c r="B25" s="134"/>
      <c r="C25" s="110"/>
      <c r="D25" s="106"/>
      <c r="E25" s="75"/>
      <c r="L25" s="143" t="s">
        <v>176</v>
      </c>
      <c r="M25" s="352" t="s">
        <v>177</v>
      </c>
      <c r="N25" s="352"/>
      <c r="O25" s="352"/>
      <c r="V25" s="144"/>
    </row>
    <row r="26" spans="1:22" ht="18" customHeight="1">
      <c r="A26" s="173" t="str">
        <f>申込にあたっての注意事項!$C$63</f>
        <v>契約番号</v>
      </c>
      <c r="B26" s="134"/>
      <c r="C26" s="212"/>
      <c r="D26" s="106"/>
      <c r="E26" s="75"/>
      <c r="L26" s="145"/>
      <c r="M26" s="53" t="s">
        <v>178</v>
      </c>
      <c r="N26" s="53"/>
      <c r="O26" s="53"/>
      <c r="P26" s="53"/>
      <c r="Q26" s="53"/>
      <c r="R26" s="53"/>
      <c r="V26" s="144"/>
    </row>
    <row r="27" spans="1:22" ht="18" customHeight="1">
      <c r="A27" s="173" t="str">
        <f>申込にあたっての注意事項!$C$62</f>
        <v>工事名</v>
      </c>
      <c r="B27" s="134"/>
      <c r="C27" s="110"/>
      <c r="D27" s="106"/>
      <c r="E27" s="75"/>
      <c r="L27" s="145"/>
      <c r="M27" s="53" t="s">
        <v>179</v>
      </c>
      <c r="V27" s="144"/>
    </row>
    <row r="28" spans="1:22" ht="18" customHeight="1">
      <c r="A28" s="173" t="str">
        <f>申込にあたっての注意事項!$C$64</f>
        <v>工事場所</v>
      </c>
      <c r="B28" s="134"/>
      <c r="C28" s="110"/>
      <c r="D28" s="106"/>
      <c r="E28" s="75"/>
      <c r="L28" s="145"/>
      <c r="V28" s="144"/>
    </row>
    <row r="29" spans="1:22" ht="18" customHeight="1">
      <c r="A29" s="345" t="str">
        <f>申込にあたっての注意事項!$C$65</f>
        <v>工期</v>
      </c>
      <c r="B29" s="76"/>
      <c r="C29" s="70" t="str">
        <f>申込にあたっての注意事項!$C$66</f>
        <v>開始</v>
      </c>
      <c r="D29" s="216"/>
      <c r="E29" s="77"/>
      <c r="L29" s="143" t="s">
        <v>176</v>
      </c>
      <c r="M29" s="352" t="s">
        <v>180</v>
      </c>
      <c r="N29" s="352"/>
      <c r="O29" s="352"/>
      <c r="V29" s="144"/>
    </row>
    <row r="30" spans="1:22" ht="18" customHeight="1">
      <c r="A30" s="345"/>
      <c r="B30" s="78"/>
      <c r="C30" s="70" t="str">
        <f>申込にあたっての注意事項!$C$67</f>
        <v>完成</v>
      </c>
      <c r="D30" s="216"/>
      <c r="E30" s="77"/>
      <c r="L30" s="145"/>
      <c r="M30" s="53" t="s">
        <v>181</v>
      </c>
      <c r="V30" s="144"/>
    </row>
    <row r="31" spans="1:22" ht="18" customHeight="1" thickBot="1">
      <c r="A31" s="173" t="s">
        <v>37</v>
      </c>
      <c r="B31" s="134"/>
      <c r="C31" s="110"/>
      <c r="D31" s="216"/>
      <c r="E31" s="77"/>
      <c r="L31" s="146"/>
      <c r="M31" s="147"/>
      <c r="N31" s="147"/>
      <c r="O31" s="147"/>
      <c r="P31" s="147"/>
      <c r="Q31" s="147"/>
      <c r="R31" s="147"/>
      <c r="S31" s="147"/>
      <c r="T31" s="147"/>
      <c r="U31" s="147"/>
      <c r="V31" s="148"/>
    </row>
    <row r="32" spans="1:22" ht="18" customHeight="1">
      <c r="A32" s="173" t="str">
        <f>申込にあたっての注意事項!$C$69</f>
        <v>工事の契約金額（税込）</v>
      </c>
      <c r="B32" s="137"/>
      <c r="C32" s="110"/>
      <c r="D32" s="217"/>
      <c r="E32" s="79"/>
    </row>
    <row r="33" spans="1:24" ht="18" customHeight="1">
      <c r="A33" s="174" t="s">
        <v>182</v>
      </c>
      <c r="B33" s="80"/>
      <c r="C33" s="70" t="str">
        <f>申込にあたっての注意事項!$C$87</f>
        <v>局</v>
      </c>
      <c r="D33" s="106"/>
      <c r="E33" s="75"/>
    </row>
    <row r="34" spans="1:24" ht="18" customHeight="1">
      <c r="A34" s="81"/>
      <c r="B34" s="82"/>
      <c r="C34" s="70" t="str">
        <f>申込にあたっての注意事項!$C$88</f>
        <v>部</v>
      </c>
      <c r="D34" s="106"/>
      <c r="E34" s="75"/>
    </row>
    <row r="35" spans="1:24" ht="18" customHeight="1">
      <c r="A35" s="72"/>
      <c r="B35" s="73"/>
      <c r="C35" s="70" t="str">
        <f>申込にあたっての注意事項!$C$89</f>
        <v>課</v>
      </c>
      <c r="D35" s="106"/>
      <c r="E35" s="75"/>
    </row>
    <row r="36" spans="1:24" ht="18" customHeight="1">
      <c r="A36" s="193" t="s">
        <v>183</v>
      </c>
      <c r="B36" s="194"/>
      <c r="C36" s="195"/>
      <c r="D36" s="196"/>
      <c r="E36" s="197"/>
    </row>
    <row r="37" spans="1:24" ht="24" customHeight="1">
      <c r="A37" s="198"/>
      <c r="B37" s="348" t="str">
        <f>申込にあたっての注意事項!C103</f>
        <v>土木工事（道路工事、河川工事、砂防工事等）</v>
      </c>
      <c r="C37" s="348"/>
      <c r="D37" s="348"/>
      <c r="E37" s="199"/>
    </row>
    <row r="38" spans="1:24" ht="24" hidden="1" customHeight="1">
      <c r="A38" s="198"/>
      <c r="B38" s="348" t="str">
        <f>申込にあたっての注意事項!G103</f>
        <v>土木設計・測量・地質調査業務</v>
      </c>
      <c r="C38" s="348"/>
      <c r="D38" s="348"/>
      <c r="E38" s="199"/>
    </row>
    <row r="39" spans="1:24" ht="24" customHeight="1">
      <c r="A39" s="198"/>
      <c r="B39" s="348" t="str">
        <f>申込にあたっての注意事項!O103</f>
        <v>建築工事・電気設備工事・機械設備工事等</v>
      </c>
      <c r="C39" s="348"/>
      <c r="D39" s="348"/>
      <c r="E39" s="199"/>
    </row>
    <row r="40" spans="1:24" ht="16.5" customHeight="1">
      <c r="A40" s="325" t="s">
        <v>184</v>
      </c>
      <c r="B40" s="326"/>
      <c r="C40" s="326"/>
      <c r="D40" s="326"/>
      <c r="E40" s="327"/>
    </row>
    <row r="41" spans="1:24" ht="32.25" customHeight="1">
      <c r="A41" s="331" t="s">
        <v>185</v>
      </c>
      <c r="B41" s="332"/>
      <c r="C41" s="332"/>
      <c r="D41" s="332"/>
      <c r="E41" s="333"/>
    </row>
    <row r="42" spans="1:24" s="102" customFormat="1" ht="78.75" customHeight="1">
      <c r="A42" s="349" t="str">
        <f>IF(申込にあたっての注意事項!C137="01",申込にあたっての注意事項!A153&amp;CHAR(10)&amp;CHAR(10)&amp;申込にあたっての注意事項!A156,IF(申込にあたっての注意事項!C137="02",申込にあたっての注意事項!A154&amp;CHAR(10)&amp;CHAR(10)&amp;申込にあたっての注意事項!A157,IF(申込にあたっての注意事項!C137="03",申込にあたっての注意事項!A155&amp;CHAR(10)&amp;CHAR(10)&amp;申込にあたっての注意事項!A158)))</f>
        <v>工事施工中における受発注者間の情報共有システム機能要件 令和6年3月版（Rev.5.6）
本サービスにて使用できる帳票として、福岡市が公開する「土木関係の基準類」の中の「九州・沖縄ブロック工事書類統一様式（福岡市版）」に記載された「様式-9 工事打合せ簿」、「様式-10 材料確認書」、「様式-11 段階確認書」、「様式-12 確認・立会依頼書」、「様式-14 工事履行報告書」の5種類を実装。</v>
      </c>
      <c r="B42" s="350"/>
      <c r="C42" s="350"/>
      <c r="D42" s="350"/>
      <c r="E42" s="351"/>
      <c r="M42" s="201"/>
      <c r="N42" s="201"/>
      <c r="O42" s="201"/>
      <c r="P42" s="201"/>
      <c r="Q42" s="201"/>
      <c r="R42" s="201"/>
      <c r="S42" s="201"/>
      <c r="T42" s="201"/>
      <c r="U42" s="201"/>
    </row>
    <row r="43" spans="1:24" ht="18" customHeight="1">
      <c r="A43" s="188"/>
      <c r="B43" s="189"/>
      <c r="C43" s="190"/>
      <c r="D43" s="191"/>
      <c r="E43" s="192"/>
      <c r="M43" s="53"/>
      <c r="N43" s="53"/>
      <c r="O43" s="53"/>
      <c r="P43" s="53"/>
      <c r="Q43" s="53"/>
      <c r="R43" s="53"/>
      <c r="S43" s="53"/>
      <c r="T43" s="53"/>
      <c r="U43" s="53"/>
    </row>
    <row r="44" spans="1:24" ht="18" customHeight="1">
      <c r="A44" s="74" t="str">
        <f>IF(申込にあたっての注意事項!$C$133=1,"1-3.工事担当者情報",IF(申込にあたっての注意事項!$C$133=2,"1-3.業務担当者情報",IF(申込にあたっての注意事項!$C$133=3,"1-3.工事担当者情報")))</f>
        <v>1-3.工事担当者情報</v>
      </c>
      <c r="E44" s="85"/>
      <c r="M44" s="53"/>
      <c r="N44" s="53"/>
      <c r="O44" s="53"/>
      <c r="P44" s="53"/>
      <c r="Q44" s="53"/>
      <c r="R44" s="53"/>
      <c r="S44" s="53"/>
      <c r="T44" s="53"/>
      <c r="U44" s="53"/>
    </row>
    <row r="45" spans="1:24" ht="18" customHeight="1">
      <c r="A45" s="178" t="str">
        <f>申込にあたっての注意事項!$C$72</f>
        <v>現場代理人</v>
      </c>
      <c r="B45" s="69"/>
      <c r="C45" s="70" t="s">
        <v>186</v>
      </c>
      <c r="D45" s="230"/>
      <c r="E45" s="75"/>
      <c r="F45" s="231"/>
      <c r="G45" s="231"/>
      <c r="H45" s="231"/>
      <c r="I45" s="231"/>
      <c r="J45" s="231"/>
      <c r="M45" s="126" t="s">
        <v>187</v>
      </c>
      <c r="N45" s="127" t="str">
        <f>"『"&amp;$A$44&amp;"』の「所属先名称」について"</f>
        <v>『1-3.工事担当者情報』の「所属先名称」について</v>
      </c>
      <c r="O45" s="127"/>
      <c r="P45" s="127"/>
      <c r="Q45" s="127"/>
      <c r="R45" s="53"/>
      <c r="S45" s="53"/>
      <c r="T45" s="53"/>
      <c r="U45" s="53"/>
      <c r="V45" s="8"/>
      <c r="W45" s="8"/>
      <c r="X45" s="8"/>
    </row>
    <row r="46" spans="1:24" ht="18" customHeight="1">
      <c r="A46" s="81" t="str">
        <f>申込にあたっての注意事項!$D$72</f>
        <v xml:space="preserve"> </v>
      </c>
      <c r="B46" s="82"/>
      <c r="C46" s="86" t="s">
        <v>97</v>
      </c>
      <c r="D46" s="106"/>
      <c r="E46" s="75"/>
      <c r="M46" s="53"/>
      <c r="N46" s="323" t="s">
        <v>188</v>
      </c>
      <c r="O46" s="328"/>
      <c r="P46" s="328"/>
      <c r="Q46" s="328"/>
      <c r="R46" s="328"/>
      <c r="S46" s="328"/>
      <c r="T46" s="328"/>
      <c r="U46" s="328"/>
      <c r="V46" s="8"/>
      <c r="W46" s="8"/>
      <c r="X46" s="8"/>
    </row>
    <row r="47" spans="1:24" ht="18" customHeight="1">
      <c r="A47" s="81"/>
      <c r="B47" s="82"/>
      <c r="C47" s="87" t="s">
        <v>189</v>
      </c>
      <c r="D47" s="106"/>
      <c r="E47" s="75"/>
      <c r="M47" s="53"/>
      <c r="N47" s="328"/>
      <c r="O47" s="328"/>
      <c r="P47" s="328"/>
      <c r="Q47" s="328"/>
      <c r="R47" s="328"/>
      <c r="S47" s="328"/>
      <c r="T47" s="328"/>
      <c r="U47" s="328"/>
      <c r="V47" s="8"/>
      <c r="W47" s="8"/>
      <c r="X47" s="8"/>
    </row>
    <row r="48" spans="1:24" ht="18" customHeight="1">
      <c r="A48" s="334" t="s">
        <v>190</v>
      </c>
      <c r="B48" s="335"/>
      <c r="C48" s="87" t="s">
        <v>191</v>
      </c>
      <c r="D48" s="106"/>
      <c r="E48" s="75"/>
      <c r="M48" s="53"/>
      <c r="N48" s="93"/>
      <c r="O48" s="93"/>
      <c r="P48" s="93"/>
      <c r="Q48" s="93"/>
      <c r="R48" s="93"/>
      <c r="S48" s="53"/>
      <c r="T48" s="202"/>
      <c r="U48" s="53"/>
      <c r="V48" s="8"/>
      <c r="W48" s="8"/>
      <c r="X48" s="8"/>
    </row>
    <row r="49" spans="1:24" ht="18" customHeight="1">
      <c r="A49" s="336" t="s">
        <v>192</v>
      </c>
      <c r="B49" s="337"/>
      <c r="C49" s="87" t="s">
        <v>193</v>
      </c>
      <c r="D49" s="106"/>
      <c r="E49" s="75"/>
      <c r="M49" s="53"/>
      <c r="N49" s="53"/>
      <c r="O49" s="53"/>
      <c r="P49" s="53"/>
      <c r="Q49" s="53"/>
      <c r="R49" s="53"/>
      <c r="S49" s="53"/>
      <c r="T49" s="53"/>
      <c r="U49" s="53"/>
      <c r="V49" s="8"/>
      <c r="W49" s="8"/>
      <c r="X49" s="8"/>
    </row>
    <row r="50" spans="1:24" ht="18" customHeight="1">
      <c r="A50" s="178" t="str">
        <f>申込にあたっての注意事項!$C$73</f>
        <v>監理技術者</v>
      </c>
      <c r="B50" s="69"/>
      <c r="C50" s="70" t="s">
        <v>186</v>
      </c>
      <c r="D50" s="230"/>
      <c r="E50" s="75"/>
      <c r="F50" s="231"/>
      <c r="G50" s="231"/>
      <c r="H50" s="231"/>
      <c r="I50" s="231"/>
      <c r="J50" s="231"/>
      <c r="M50" s="126" t="s">
        <v>194</v>
      </c>
      <c r="N50" s="127" t="str">
        <f>"『"&amp;$A$44&amp;"』の「所属先電話番号等」について"</f>
        <v>『1-3.工事担当者情報』の「所属先電話番号等」について</v>
      </c>
      <c r="O50" s="53"/>
      <c r="P50" s="53"/>
      <c r="Q50" s="53"/>
      <c r="R50" s="53"/>
      <c r="S50" s="53"/>
      <c r="T50" s="203"/>
      <c r="U50" s="53"/>
      <c r="V50" s="8"/>
      <c r="W50" s="8"/>
      <c r="X50" s="8"/>
    </row>
    <row r="51" spans="1:24" ht="18" customHeight="1">
      <c r="A51" s="81" t="str">
        <f>申込にあたっての注意事項!$D$74</f>
        <v xml:space="preserve"> </v>
      </c>
      <c r="B51" s="82"/>
      <c r="C51" s="86" t="s">
        <v>97</v>
      </c>
      <c r="D51" s="106"/>
      <c r="E51" s="75"/>
      <c r="M51" s="53"/>
      <c r="N51" s="323" t="s">
        <v>195</v>
      </c>
      <c r="O51" s="323"/>
      <c r="P51" s="323"/>
      <c r="Q51" s="323"/>
      <c r="R51" s="323"/>
      <c r="S51" s="323"/>
      <c r="T51" s="323"/>
      <c r="U51" s="323"/>
      <c r="V51" s="8"/>
      <c r="W51" s="8"/>
      <c r="X51" s="8"/>
    </row>
    <row r="52" spans="1:24" ht="18" customHeight="1">
      <c r="A52" s="81"/>
      <c r="B52" s="82"/>
      <c r="C52" s="87" t="s">
        <v>189</v>
      </c>
      <c r="D52" s="106"/>
      <c r="E52" s="75"/>
      <c r="M52" s="53"/>
      <c r="N52" s="323"/>
      <c r="O52" s="323"/>
      <c r="P52" s="323"/>
      <c r="Q52" s="323"/>
      <c r="R52" s="323"/>
      <c r="S52" s="323"/>
      <c r="T52" s="323"/>
      <c r="U52" s="323"/>
      <c r="V52" s="8"/>
    </row>
    <row r="53" spans="1:24" ht="18" customHeight="1">
      <c r="A53" s="334" t="s">
        <v>190</v>
      </c>
      <c r="B53" s="335"/>
      <c r="C53" s="87" t="s">
        <v>191</v>
      </c>
      <c r="D53" s="106"/>
      <c r="E53" s="75"/>
      <c r="M53" s="53"/>
      <c r="N53" s="323"/>
      <c r="O53" s="323"/>
      <c r="P53" s="323"/>
      <c r="Q53" s="323"/>
      <c r="R53" s="323"/>
      <c r="S53" s="323"/>
      <c r="T53" s="323"/>
      <c r="U53" s="323"/>
    </row>
    <row r="54" spans="1:24" ht="18" customHeight="1">
      <c r="A54" s="336" t="s">
        <v>192</v>
      </c>
      <c r="B54" s="337"/>
      <c r="C54" s="87" t="s">
        <v>193</v>
      </c>
      <c r="D54" s="106"/>
      <c r="E54" s="75"/>
      <c r="M54" s="53"/>
      <c r="N54" s="172"/>
      <c r="O54" s="172"/>
      <c r="P54" s="172"/>
      <c r="Q54" s="172"/>
      <c r="R54" s="172"/>
      <c r="S54" s="53"/>
      <c r="T54" s="53"/>
      <c r="U54" s="53"/>
    </row>
    <row r="55" spans="1:24" ht="18" customHeight="1">
      <c r="A55" s="178" t="str">
        <f>申込にあたっての注意事項!$C$74</f>
        <v>主任技術者</v>
      </c>
      <c r="B55" s="136"/>
      <c r="C55" s="180" t="s">
        <v>186</v>
      </c>
      <c r="D55" s="230"/>
      <c r="E55" s="75"/>
      <c r="F55" s="231"/>
      <c r="G55" s="231"/>
      <c r="H55" s="231"/>
      <c r="I55" s="231"/>
      <c r="J55" s="231"/>
      <c r="M55" s="53"/>
      <c r="N55" s="172"/>
      <c r="O55" s="172"/>
      <c r="P55" s="172"/>
      <c r="Q55" s="172"/>
      <c r="R55" s="172"/>
      <c r="S55" s="53"/>
      <c r="T55" s="202"/>
      <c r="U55" s="53"/>
    </row>
    <row r="56" spans="1:24" ht="18" customHeight="1">
      <c r="A56" s="81" t="str">
        <f>申込にあたっての注意事項!$D$75</f>
        <v xml:space="preserve"> </v>
      </c>
      <c r="B56" s="136"/>
      <c r="C56" s="112" t="s">
        <v>196</v>
      </c>
      <c r="D56" s="106"/>
      <c r="E56" s="75"/>
      <c r="M56" s="53"/>
      <c r="N56" s="172"/>
      <c r="O56" s="172"/>
      <c r="P56" s="172"/>
      <c r="Q56" s="172"/>
      <c r="R56" s="172"/>
      <c r="S56" s="53"/>
      <c r="T56" s="53"/>
      <c r="U56" s="53"/>
    </row>
    <row r="57" spans="1:24" ht="18" customHeight="1">
      <c r="A57" s="135"/>
      <c r="B57" s="136"/>
      <c r="C57" s="112" t="s">
        <v>189</v>
      </c>
      <c r="D57" s="106"/>
      <c r="E57" s="75"/>
      <c r="M57" s="53"/>
      <c r="N57" s="172"/>
      <c r="O57" s="172"/>
      <c r="P57" s="172"/>
      <c r="Q57" s="172"/>
      <c r="R57" s="172"/>
      <c r="S57" s="53"/>
      <c r="T57" s="53"/>
      <c r="U57" s="53"/>
    </row>
    <row r="58" spans="1:24" ht="18" customHeight="1">
      <c r="A58" s="334" t="s">
        <v>197</v>
      </c>
      <c r="B58" s="335"/>
      <c r="C58" s="112" t="s">
        <v>191</v>
      </c>
      <c r="D58" s="106"/>
      <c r="E58" s="75"/>
      <c r="M58" s="53"/>
      <c r="N58" s="172"/>
      <c r="O58" s="172"/>
      <c r="P58" s="172"/>
      <c r="Q58" s="172"/>
      <c r="R58" s="172"/>
      <c r="S58" s="53"/>
      <c r="T58" s="53"/>
      <c r="U58" s="53"/>
    </row>
    <row r="59" spans="1:24" ht="18" customHeight="1">
      <c r="A59" s="336" t="s">
        <v>198</v>
      </c>
      <c r="B59" s="337"/>
      <c r="C59" s="112" t="s">
        <v>193</v>
      </c>
      <c r="D59" s="106"/>
      <c r="E59" s="75"/>
      <c r="M59" s="53"/>
      <c r="N59" s="172"/>
      <c r="O59" s="172"/>
      <c r="P59" s="172"/>
      <c r="Q59" s="172"/>
      <c r="R59" s="172"/>
      <c r="S59" s="53"/>
      <c r="T59" s="53"/>
      <c r="U59" s="53"/>
    </row>
    <row r="60" spans="1:24" ht="18" customHeight="1">
      <c r="A60" s="178" t="str">
        <f>申込にあたっての注意事項!$C$75</f>
        <v>専門技術者</v>
      </c>
      <c r="B60" s="69"/>
      <c r="C60" s="180" t="s">
        <v>186</v>
      </c>
      <c r="D60" s="230"/>
      <c r="E60" s="75"/>
      <c r="F60" s="231"/>
      <c r="G60" s="231"/>
      <c r="H60" s="231"/>
      <c r="I60" s="231"/>
      <c r="J60" s="231"/>
      <c r="M60" s="53"/>
      <c r="N60" s="53"/>
      <c r="O60" s="53"/>
      <c r="P60" s="53"/>
      <c r="Q60" s="53"/>
      <c r="R60" s="53"/>
      <c r="S60" s="53"/>
      <c r="T60" s="53"/>
      <c r="U60" s="53"/>
    </row>
    <row r="61" spans="1:24" ht="18" customHeight="1">
      <c r="A61" s="179" t="str">
        <f>申込にあたっての注意事項!$D$75</f>
        <v xml:space="preserve"> </v>
      </c>
      <c r="B61" s="82"/>
      <c r="C61" s="111" t="s">
        <v>97</v>
      </c>
      <c r="D61" s="106"/>
      <c r="E61" s="75"/>
      <c r="M61" s="53"/>
      <c r="N61" s="53"/>
      <c r="O61" s="53"/>
      <c r="P61" s="53"/>
      <c r="Q61" s="53"/>
      <c r="R61" s="53"/>
      <c r="S61" s="53"/>
      <c r="T61" s="53"/>
      <c r="U61" s="53"/>
    </row>
    <row r="62" spans="1:24" ht="18" customHeight="1">
      <c r="A62" s="81"/>
      <c r="B62" s="82"/>
      <c r="C62" s="112" t="s">
        <v>189</v>
      </c>
      <c r="D62" s="106"/>
      <c r="E62" s="75"/>
      <c r="M62" s="53"/>
      <c r="N62" s="53"/>
      <c r="O62" s="53"/>
      <c r="P62" s="53"/>
      <c r="Q62" s="53"/>
      <c r="R62" s="53"/>
      <c r="S62" s="53"/>
      <c r="T62" s="53"/>
      <c r="U62" s="53"/>
    </row>
    <row r="63" spans="1:24" ht="18" customHeight="1">
      <c r="A63" s="334" t="s">
        <v>190</v>
      </c>
      <c r="B63" s="335"/>
      <c r="C63" s="115" t="s">
        <v>191</v>
      </c>
      <c r="D63" s="128"/>
      <c r="E63" s="113"/>
      <c r="M63" s="53"/>
      <c r="N63" s="53"/>
      <c r="O63" s="53"/>
      <c r="P63" s="53"/>
      <c r="Q63" s="53"/>
      <c r="R63" s="53"/>
      <c r="S63" s="53"/>
      <c r="T63" s="53"/>
      <c r="U63" s="53"/>
    </row>
    <row r="64" spans="1:24" ht="18" customHeight="1">
      <c r="A64" s="336" t="s">
        <v>192</v>
      </c>
      <c r="B64" s="337"/>
      <c r="C64" s="87" t="s">
        <v>193</v>
      </c>
      <c r="D64" s="129"/>
      <c r="E64" s="114"/>
      <c r="M64" s="53"/>
      <c r="N64" s="53"/>
      <c r="O64" s="53"/>
      <c r="P64" s="53"/>
      <c r="Q64" s="53"/>
      <c r="R64" s="53"/>
      <c r="S64" s="53"/>
      <c r="T64" s="53"/>
      <c r="U64" s="53"/>
    </row>
    <row r="65" spans="1:21" ht="18" customHeight="1">
      <c r="A65" s="178" t="str">
        <f>申込にあたっての注意事項!$C$76</f>
        <v>閲覧者</v>
      </c>
      <c r="B65" s="69"/>
      <c r="C65" s="180" t="s">
        <v>186</v>
      </c>
      <c r="D65" s="230"/>
      <c r="E65" s="75"/>
      <c r="F65" s="231"/>
      <c r="G65" s="231"/>
      <c r="H65" s="231"/>
      <c r="I65" s="231"/>
      <c r="J65" s="231"/>
      <c r="M65" s="53"/>
      <c r="N65" s="53"/>
      <c r="O65" s="53"/>
      <c r="P65" s="53"/>
      <c r="Q65" s="53"/>
      <c r="R65" s="53"/>
      <c r="S65" s="53"/>
      <c r="T65" s="53"/>
      <c r="U65" s="53"/>
    </row>
    <row r="66" spans="1:21" ht="18" customHeight="1">
      <c r="A66" s="179" t="str">
        <f>申込にあたっての注意事項!$D$76</f>
        <v>※文書の決裁は行いません</v>
      </c>
      <c r="B66" s="82"/>
      <c r="C66" s="111" t="s">
        <v>97</v>
      </c>
      <c r="D66" s="106"/>
      <c r="E66" s="75"/>
      <c r="M66" s="53"/>
      <c r="N66" s="53"/>
      <c r="O66" s="53"/>
      <c r="P66" s="53"/>
      <c r="Q66" s="53"/>
      <c r="R66" s="53"/>
      <c r="S66" s="53"/>
      <c r="T66" s="53"/>
      <c r="U66" s="53"/>
    </row>
    <row r="67" spans="1:21" ht="18" customHeight="1">
      <c r="A67" s="81"/>
      <c r="B67" s="82"/>
      <c r="C67" s="112" t="s">
        <v>189</v>
      </c>
      <c r="D67" s="106"/>
      <c r="E67" s="75"/>
      <c r="M67" s="53"/>
      <c r="N67" s="53"/>
      <c r="O67" s="53"/>
      <c r="P67" s="53"/>
      <c r="Q67" s="53"/>
      <c r="R67" s="53"/>
      <c r="S67" s="53"/>
      <c r="T67" s="53"/>
      <c r="U67" s="53"/>
    </row>
    <row r="68" spans="1:21" ht="18" customHeight="1">
      <c r="A68" s="334" t="s">
        <v>190</v>
      </c>
      <c r="B68" s="335"/>
      <c r="C68" s="115" t="s">
        <v>191</v>
      </c>
      <c r="D68" s="128"/>
      <c r="E68" s="113"/>
      <c r="M68" s="53"/>
      <c r="N68" s="53"/>
      <c r="O68" s="53"/>
      <c r="P68" s="53"/>
      <c r="Q68" s="53"/>
      <c r="R68" s="53"/>
      <c r="S68" s="53"/>
      <c r="T68" s="53"/>
      <c r="U68" s="53"/>
    </row>
    <row r="69" spans="1:21" ht="18" customHeight="1">
      <c r="A69" s="336" t="s">
        <v>192</v>
      </c>
      <c r="B69" s="337"/>
      <c r="C69" s="87" t="s">
        <v>193</v>
      </c>
      <c r="D69" s="129"/>
      <c r="E69" s="114"/>
      <c r="M69" s="53"/>
      <c r="N69" s="53"/>
      <c r="O69" s="53"/>
      <c r="P69" s="53"/>
      <c r="Q69" s="53"/>
      <c r="R69" s="53"/>
      <c r="S69" s="53"/>
      <c r="T69" s="53"/>
      <c r="U69" s="53"/>
    </row>
    <row r="70" spans="1:21" ht="18" customHeight="1">
      <c r="A70" s="344"/>
      <c r="B70" s="344"/>
      <c r="C70" s="344"/>
      <c r="D70" s="344"/>
      <c r="E70" s="344"/>
      <c r="M70" s="53"/>
      <c r="N70" s="53"/>
      <c r="O70" s="53"/>
      <c r="P70" s="53"/>
      <c r="Q70" s="53"/>
      <c r="R70" s="53"/>
      <c r="S70" s="53"/>
      <c r="T70" s="53"/>
      <c r="U70" s="53"/>
    </row>
    <row r="71" spans="1:21" ht="18" customHeight="1">
      <c r="A71" s="55" t="s">
        <v>199</v>
      </c>
      <c r="M71" s="53"/>
      <c r="N71" s="53"/>
      <c r="O71" s="53"/>
      <c r="P71" s="53"/>
      <c r="Q71" s="53"/>
      <c r="R71" s="53"/>
      <c r="S71" s="53"/>
      <c r="T71" s="53"/>
      <c r="U71" s="53"/>
    </row>
    <row r="72" spans="1:21" ht="18" customHeight="1">
      <c r="A72" s="55" t="str">
        <f>IF(申込にあたっての注意事項!$C$133=1,"2-1.工事担当部署",IF(申込にあたっての注意事項!$C$133=2,"2-1.業務担当部署",IF(申込にあたっての注意事項!$C$133=3,"2-1.工事担当部署")))</f>
        <v>2-1.工事担当部署</v>
      </c>
      <c r="C72" s="338"/>
      <c r="D72" s="338"/>
      <c r="E72" s="338"/>
      <c r="M72" s="53"/>
      <c r="N72" s="53"/>
      <c r="O72" s="53"/>
      <c r="P72" s="53"/>
      <c r="Q72" s="53"/>
      <c r="R72" s="53"/>
      <c r="S72" s="53"/>
      <c r="T72" s="53"/>
      <c r="U72" s="53"/>
    </row>
    <row r="73" spans="1:21" ht="18" customHeight="1">
      <c r="A73" s="173" t="s">
        <v>170</v>
      </c>
      <c r="B73" s="211"/>
      <c r="C73" s="212"/>
      <c r="D73" s="213" t="s">
        <v>171</v>
      </c>
      <c r="E73" s="66" t="s">
        <v>172</v>
      </c>
      <c r="M73" s="53"/>
      <c r="N73" s="53"/>
      <c r="O73" s="53"/>
      <c r="P73" s="53"/>
      <c r="Q73" s="53"/>
      <c r="R73" s="53"/>
      <c r="S73" s="53"/>
      <c r="T73" s="53"/>
      <c r="U73" s="53"/>
    </row>
    <row r="74" spans="1:21" ht="18" customHeight="1">
      <c r="A74" s="173" t="str">
        <f>申込にあたっての注意事項!$C$87</f>
        <v>局</v>
      </c>
      <c r="B74" s="137"/>
      <c r="C74" s="110"/>
      <c r="D74" s="138">
        <f>$D$33</f>
        <v>0</v>
      </c>
      <c r="E74" s="75"/>
      <c r="M74" s="53"/>
      <c r="N74" s="53"/>
      <c r="O74" s="53"/>
      <c r="P74" s="53"/>
      <c r="Q74" s="53"/>
      <c r="R74" s="53"/>
      <c r="S74" s="53"/>
      <c r="T74" s="53"/>
      <c r="U74" s="53"/>
    </row>
    <row r="75" spans="1:21" ht="18" customHeight="1">
      <c r="A75" s="173" t="str">
        <f>申込にあたっての注意事項!$C$88</f>
        <v>部</v>
      </c>
      <c r="B75" s="137"/>
      <c r="C75" s="110"/>
      <c r="D75" s="138">
        <f>$D$34</f>
        <v>0</v>
      </c>
      <c r="E75" s="75"/>
      <c r="M75" s="53"/>
      <c r="N75" s="53"/>
      <c r="O75" s="53"/>
      <c r="P75" s="53"/>
      <c r="Q75" s="53"/>
      <c r="R75" s="53"/>
      <c r="S75" s="53"/>
      <c r="T75" s="53"/>
      <c r="U75" s="53"/>
    </row>
    <row r="76" spans="1:21" ht="18" customHeight="1">
      <c r="A76" s="173" t="str">
        <f>申込にあたっての注意事項!$C$89</f>
        <v>課</v>
      </c>
      <c r="B76" s="137"/>
      <c r="C76" s="110"/>
      <c r="D76" s="138">
        <f>$D$35</f>
        <v>0</v>
      </c>
      <c r="E76" s="75"/>
      <c r="M76" s="53"/>
      <c r="N76" s="53"/>
      <c r="O76" s="53"/>
      <c r="P76" s="53"/>
      <c r="Q76" s="53"/>
      <c r="R76" s="53"/>
      <c r="S76" s="53"/>
      <c r="T76" s="53"/>
      <c r="U76" s="53"/>
    </row>
    <row r="77" spans="1:21" ht="18" customHeight="1">
      <c r="D77" s="88"/>
      <c r="E77" s="85"/>
      <c r="M77" s="53"/>
      <c r="N77" s="53"/>
      <c r="O77" s="53"/>
      <c r="P77" s="53"/>
      <c r="Q77" s="53"/>
      <c r="R77" s="53"/>
      <c r="S77" s="53"/>
      <c r="T77" s="53"/>
      <c r="U77" s="53"/>
    </row>
    <row r="78" spans="1:21" ht="18" customHeight="1">
      <c r="A78" s="55" t="s">
        <v>200</v>
      </c>
      <c r="B78" s="55" t="s">
        <v>201</v>
      </c>
      <c r="E78" s="85"/>
      <c r="M78" s="53"/>
      <c r="N78" s="53"/>
      <c r="O78" s="53"/>
      <c r="P78" s="53"/>
      <c r="Q78" s="53"/>
      <c r="R78" s="53"/>
      <c r="S78" s="53"/>
      <c r="T78" s="53"/>
      <c r="U78" s="53"/>
    </row>
    <row r="79" spans="1:21" ht="18" customHeight="1">
      <c r="A79" s="208" t="str">
        <f>申込にあたっての注意事項!$C$79</f>
        <v>監督課 課長</v>
      </c>
      <c r="B79" s="69"/>
      <c r="C79" s="181" t="s">
        <v>186</v>
      </c>
      <c r="D79" s="230"/>
      <c r="E79" s="75"/>
      <c r="F79" s="231"/>
      <c r="G79" s="231"/>
      <c r="H79" s="231"/>
      <c r="I79" s="231"/>
      <c r="J79" s="231"/>
      <c r="M79" s="53"/>
      <c r="N79" s="53"/>
      <c r="O79" s="53"/>
      <c r="P79" s="53"/>
      <c r="Q79" s="53"/>
      <c r="R79" s="53"/>
      <c r="S79" s="53"/>
      <c r="T79" s="53"/>
      <c r="U79" s="53"/>
    </row>
    <row r="80" spans="1:21" ht="18" customHeight="1">
      <c r="A80" s="89" t="str">
        <f>申込にあたっての注意事項!$D$79</f>
        <v>　</v>
      </c>
      <c r="B80" s="90"/>
      <c r="C80" s="86" t="s">
        <v>97</v>
      </c>
      <c r="D80" s="106"/>
      <c r="E80" s="75"/>
      <c r="M80" s="53"/>
      <c r="N80" s="53"/>
      <c r="O80" s="53"/>
      <c r="P80" s="53"/>
      <c r="Q80" s="53"/>
      <c r="R80" s="53"/>
      <c r="S80" s="53"/>
      <c r="T80" s="53"/>
      <c r="U80" s="53"/>
    </row>
    <row r="81" spans="1:21" ht="18" customHeight="1">
      <c r="A81" s="81"/>
      <c r="B81" s="82"/>
      <c r="C81" s="87" t="s">
        <v>189</v>
      </c>
      <c r="D81" s="106"/>
      <c r="E81" s="75"/>
      <c r="M81" s="53"/>
      <c r="N81" s="53"/>
      <c r="O81" s="53"/>
      <c r="P81" s="53"/>
      <c r="Q81" s="53"/>
      <c r="R81" s="53"/>
      <c r="S81" s="53"/>
      <c r="T81" s="53"/>
      <c r="U81" s="53"/>
    </row>
    <row r="82" spans="1:21" ht="18" customHeight="1">
      <c r="A82" s="208" t="str">
        <f>申込にあたっての注意事項!$C$80</f>
        <v>総括監督員</v>
      </c>
      <c r="B82" s="69"/>
      <c r="C82" s="181" t="s">
        <v>186</v>
      </c>
      <c r="D82" s="230"/>
      <c r="E82" s="75"/>
      <c r="F82" s="231"/>
      <c r="G82" s="231"/>
      <c r="H82" s="231"/>
      <c r="I82" s="231"/>
      <c r="J82" s="231"/>
      <c r="M82" s="126"/>
      <c r="N82" s="127"/>
      <c r="O82" s="53"/>
      <c r="P82" s="53"/>
      <c r="Q82" s="53"/>
      <c r="R82" s="53"/>
      <c r="S82" s="53"/>
      <c r="T82" s="53"/>
      <c r="U82" s="53"/>
    </row>
    <row r="83" spans="1:21" ht="18" customHeight="1">
      <c r="A83" s="89">
        <f>申込にあたっての注意事項!$D$80</f>
        <v>0</v>
      </c>
      <c r="B83" s="90"/>
      <c r="C83" s="86" t="s">
        <v>97</v>
      </c>
      <c r="D83" s="106"/>
      <c r="E83" s="75"/>
      <c r="M83" s="53"/>
      <c r="N83" s="323"/>
      <c r="O83" s="330"/>
      <c r="P83" s="330"/>
      <c r="Q83" s="330"/>
      <c r="R83" s="330"/>
      <c r="S83" s="53"/>
      <c r="T83" s="53"/>
      <c r="U83" s="53"/>
    </row>
    <row r="84" spans="1:21" ht="18" customHeight="1">
      <c r="A84" s="81"/>
      <c r="B84" s="82"/>
      <c r="C84" s="87" t="s">
        <v>189</v>
      </c>
      <c r="D84" s="106"/>
      <c r="E84" s="75"/>
      <c r="M84" s="53"/>
      <c r="N84" s="330"/>
      <c r="O84" s="330"/>
      <c r="P84" s="330"/>
      <c r="Q84" s="330"/>
      <c r="R84" s="330"/>
      <c r="S84" s="53"/>
      <c r="T84" s="53"/>
      <c r="U84" s="53"/>
    </row>
    <row r="85" spans="1:21" ht="18" customHeight="1">
      <c r="A85" s="208" t="str">
        <f>申込にあたっての注意事項!$C$81</f>
        <v>監督員</v>
      </c>
      <c r="B85" s="69"/>
      <c r="C85" s="181" t="s">
        <v>186</v>
      </c>
      <c r="D85" s="230"/>
      <c r="E85" s="75"/>
      <c r="F85" s="231"/>
      <c r="G85" s="231"/>
      <c r="H85" s="231"/>
      <c r="I85" s="231"/>
      <c r="J85" s="231"/>
      <c r="M85" s="126" t="s">
        <v>202</v>
      </c>
      <c r="N85" s="127" t="s">
        <v>203</v>
      </c>
      <c r="O85" s="53"/>
      <c r="P85" s="53"/>
      <c r="Q85" s="53"/>
      <c r="R85" s="53"/>
      <c r="S85" s="53"/>
      <c r="T85" s="53"/>
      <c r="U85" s="53"/>
    </row>
    <row r="86" spans="1:21" ht="18" customHeight="1">
      <c r="A86" s="89">
        <f>申込にあたっての注意事項!$D$81</f>
        <v>0</v>
      </c>
      <c r="B86" s="90"/>
      <c r="C86" s="86" t="s">
        <v>97</v>
      </c>
      <c r="D86" s="106"/>
      <c r="E86" s="75"/>
      <c r="M86" s="53"/>
      <c r="N86" s="323" t="str">
        <f>"『"&amp;$A$78&amp;"』に記載の部署に属さず他事務所、他部署に所属される職員様や、例えば発注者支援業務に携わる方は、必ず所属する会社名、団体名等をご記入ください。"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86" s="323"/>
      <c r="P86" s="323"/>
      <c r="Q86" s="323"/>
      <c r="R86" s="323"/>
      <c r="S86" s="323"/>
      <c r="T86" s="323"/>
      <c r="U86" s="323"/>
    </row>
    <row r="87" spans="1:21" ht="18" customHeight="1">
      <c r="A87" s="81"/>
      <c r="B87" s="82"/>
      <c r="C87" s="87" t="s">
        <v>189</v>
      </c>
      <c r="D87" s="106"/>
      <c r="E87" s="75"/>
      <c r="M87" s="53"/>
      <c r="N87" s="323"/>
      <c r="O87" s="323"/>
      <c r="P87" s="323"/>
      <c r="Q87" s="323"/>
      <c r="R87" s="323"/>
      <c r="S87" s="323"/>
      <c r="T87" s="323"/>
      <c r="U87" s="323"/>
    </row>
    <row r="88" spans="1:21" ht="18" customHeight="1">
      <c r="A88" s="208" t="str">
        <f>申込にあたっての注意事項!$C$82</f>
        <v>係員</v>
      </c>
      <c r="B88" s="69"/>
      <c r="C88" s="181" t="s">
        <v>186</v>
      </c>
      <c r="D88" s="230"/>
      <c r="E88" s="75"/>
      <c r="F88" s="231"/>
      <c r="G88" s="231"/>
      <c r="H88" s="231"/>
      <c r="I88" s="231"/>
      <c r="J88" s="231"/>
      <c r="M88" s="126"/>
      <c r="N88" s="323"/>
      <c r="O88" s="323"/>
      <c r="P88" s="323"/>
      <c r="Q88" s="323"/>
      <c r="R88" s="323"/>
      <c r="S88" s="323"/>
      <c r="T88" s="323"/>
      <c r="U88" s="323"/>
    </row>
    <row r="89" spans="1:21" ht="18" customHeight="1">
      <c r="A89" s="89">
        <f>申込にあたっての注意事項!$D$82</f>
        <v>0</v>
      </c>
      <c r="B89" s="90"/>
      <c r="C89" s="86" t="s">
        <v>97</v>
      </c>
      <c r="D89" s="106"/>
      <c r="E89" s="75"/>
      <c r="M89" s="126"/>
      <c r="N89" s="155"/>
      <c r="O89" s="200"/>
      <c r="P89" s="200"/>
      <c r="Q89" s="200"/>
      <c r="R89" s="200"/>
      <c r="S89" s="53"/>
      <c r="T89" s="53"/>
      <c r="U89" s="53"/>
    </row>
    <row r="90" spans="1:21" ht="18" customHeight="1">
      <c r="A90" s="152"/>
      <c r="B90" s="153"/>
      <c r="C90" s="87" t="s">
        <v>189</v>
      </c>
      <c r="D90" s="106"/>
      <c r="E90" s="75"/>
      <c r="M90" s="126" t="s">
        <v>204</v>
      </c>
      <c r="N90" s="127" t="s">
        <v>205</v>
      </c>
      <c r="O90" s="93"/>
      <c r="P90" s="93"/>
      <c r="Q90" s="93"/>
      <c r="R90" s="93"/>
      <c r="S90" s="93"/>
      <c r="T90" s="53"/>
      <c r="U90" s="53"/>
    </row>
    <row r="91" spans="1:21" ht="18" customHeight="1">
      <c r="A91" s="208" t="str">
        <f>申込にあたっての注意事項!$C$83</f>
        <v>委託監督員</v>
      </c>
      <c r="B91" s="154"/>
      <c r="C91" s="181" t="s">
        <v>186</v>
      </c>
      <c r="D91" s="230"/>
      <c r="E91" s="75"/>
      <c r="F91" s="231"/>
      <c r="G91" s="231"/>
      <c r="H91" s="231"/>
      <c r="I91" s="231"/>
      <c r="J91" s="231"/>
      <c r="N91" s="323" t="str">
        <f>"『"&amp;$A$78&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91" s="323"/>
      <c r="P91" s="323"/>
      <c r="Q91" s="323"/>
      <c r="R91" s="323"/>
      <c r="S91" s="323"/>
      <c r="T91" s="323"/>
      <c r="U91" s="323"/>
    </row>
    <row r="92" spans="1:21" ht="18" customHeight="1">
      <c r="A92" s="179" t="str">
        <f>申込にあたっての注意事項!$D$83</f>
        <v>　</v>
      </c>
      <c r="B92" s="108"/>
      <c r="C92" s="87" t="s">
        <v>196</v>
      </c>
      <c r="D92" s="106"/>
      <c r="E92" s="75"/>
      <c r="M92" s="53"/>
      <c r="N92" s="323"/>
      <c r="O92" s="323"/>
      <c r="P92" s="323"/>
      <c r="Q92" s="323"/>
      <c r="R92" s="323"/>
      <c r="S92" s="323"/>
      <c r="T92" s="323"/>
      <c r="U92" s="323"/>
    </row>
    <row r="93" spans="1:21" ht="18" customHeight="1">
      <c r="A93" s="152"/>
      <c r="B93" s="153"/>
      <c r="C93" s="87" t="s">
        <v>189</v>
      </c>
      <c r="D93" s="106"/>
      <c r="E93" s="75"/>
      <c r="M93" s="53"/>
      <c r="N93" s="323"/>
      <c r="O93" s="323"/>
      <c r="P93" s="323"/>
      <c r="Q93" s="323"/>
      <c r="R93" s="323"/>
      <c r="S93" s="323"/>
      <c r="T93" s="323"/>
      <c r="U93" s="323"/>
    </row>
    <row r="94" spans="1:21" ht="18" customHeight="1">
      <c r="A94" s="178" t="str">
        <f>申込にあたっての注意事項!$C$85</f>
        <v>閲覧者</v>
      </c>
      <c r="B94" s="154"/>
      <c r="C94" s="180" t="s">
        <v>186</v>
      </c>
      <c r="D94" s="230"/>
      <c r="E94" s="75"/>
      <c r="F94" s="231"/>
      <c r="G94" s="231"/>
      <c r="H94" s="231"/>
      <c r="I94" s="231"/>
      <c r="J94" s="231"/>
      <c r="M94" s="53"/>
      <c r="N94" s="171"/>
      <c r="O94" s="171"/>
      <c r="P94" s="171"/>
      <c r="Q94" s="171"/>
      <c r="R94" s="171"/>
      <c r="S94" s="53"/>
      <c r="T94" s="53"/>
      <c r="U94" s="53"/>
    </row>
    <row r="95" spans="1:21" ht="18" customHeight="1">
      <c r="A95" s="179" t="str">
        <f>申込にあたっての注意事項!$D$85</f>
        <v>※文書の決裁は行いません</v>
      </c>
      <c r="B95" s="108"/>
      <c r="C95" s="112" t="s">
        <v>196</v>
      </c>
      <c r="D95" s="106"/>
      <c r="E95" s="75"/>
      <c r="N95" s="171"/>
      <c r="O95" s="171"/>
      <c r="P95" s="171"/>
      <c r="Q95" s="171"/>
      <c r="R95" s="171"/>
    </row>
    <row r="96" spans="1:21" ht="18" customHeight="1">
      <c r="A96" s="107"/>
      <c r="B96" s="108"/>
      <c r="C96" s="112" t="s">
        <v>189</v>
      </c>
      <c r="D96" s="106"/>
      <c r="E96" s="75"/>
      <c r="N96" s="171"/>
      <c r="O96" s="171"/>
      <c r="P96" s="171"/>
      <c r="Q96" s="171"/>
      <c r="R96" s="171"/>
    </row>
    <row r="97" spans="1:5" ht="18" customHeight="1">
      <c r="A97" s="329" t="s">
        <v>206</v>
      </c>
      <c r="B97" s="329"/>
      <c r="C97" s="329"/>
      <c r="D97" s="329"/>
      <c r="E97" s="329"/>
    </row>
    <row r="98" spans="1:5" ht="18" customHeight="1">
      <c r="A98" s="91"/>
      <c r="B98" s="91"/>
      <c r="C98" s="91"/>
      <c r="D98" s="91"/>
      <c r="E98" s="91"/>
    </row>
    <row r="99" spans="1:5" ht="15" hidden="1" customHeight="1">
      <c r="A99" s="88" t="s">
        <v>253</v>
      </c>
      <c r="B99" s="91"/>
      <c r="C99" s="91"/>
      <c r="E99" s="91"/>
    </row>
    <row r="100" spans="1:5" ht="69" hidden="1" customHeight="1">
      <c r="A100" s="339" t="s">
        <v>252</v>
      </c>
      <c r="B100" s="340"/>
      <c r="C100" s="341"/>
      <c r="D100" s="342"/>
      <c r="E100" s="299"/>
    </row>
    <row r="101" spans="1:5" ht="20.25" customHeight="1">
      <c r="A101" s="91"/>
      <c r="B101" s="91"/>
      <c r="C101" s="91"/>
      <c r="D101" s="131"/>
      <c r="E101" s="132"/>
    </row>
    <row r="102" spans="1:5" ht="20.25" customHeight="1">
      <c r="A102" s="92" t="s">
        <v>207</v>
      </c>
      <c r="B102" s="156" t="s">
        <v>208</v>
      </c>
      <c r="C102" s="91"/>
      <c r="D102" s="131"/>
      <c r="E102" s="132"/>
    </row>
    <row r="103" spans="1:5" ht="20.25" customHeight="1">
      <c r="A103" s="91"/>
      <c r="B103" s="156" t="s">
        <v>209</v>
      </c>
      <c r="C103" s="91"/>
      <c r="D103" s="131"/>
      <c r="E103" s="132"/>
    </row>
    <row r="104" spans="1:5" ht="20.25" customHeight="1">
      <c r="A104" s="91"/>
      <c r="B104" s="156" t="s">
        <v>213</v>
      </c>
      <c r="C104" s="91"/>
      <c r="D104" s="131"/>
      <c r="E104" s="132"/>
    </row>
    <row r="105" spans="1:5" ht="7.5" customHeight="1">
      <c r="A105" s="91"/>
      <c r="B105" s="91"/>
      <c r="C105" s="91"/>
      <c r="D105" s="131"/>
      <c r="E105" s="132"/>
    </row>
    <row r="106" spans="1:5" ht="15" customHeight="1">
      <c r="A106" s="92"/>
      <c r="B106" s="324" t="str">
        <f>HYPERLINK(申込にあたっての注意事項!$C$130,申込にあたっての注意事項!$C$131)</f>
        <v>こちらをクリックすると送信用Webフォームが開きます</v>
      </c>
      <c r="C106" s="324"/>
      <c r="D106" s="324"/>
      <c r="E106" s="324"/>
    </row>
    <row r="108" spans="1:5" ht="15" customHeight="1">
      <c r="E108" s="162" t="str">
        <f>"ブリッジ名："&amp;申込にあたっての注意事項!$C$135</f>
        <v>ブリッジ名：V7福岡市工事版</v>
      </c>
    </row>
  </sheetData>
  <mergeCells count="35">
    <mergeCell ref="M25:O25"/>
    <mergeCell ref="M29:O29"/>
    <mergeCell ref="M5:U7"/>
    <mergeCell ref="M8:U9"/>
    <mergeCell ref="M19:U22"/>
    <mergeCell ref="A4:E4"/>
    <mergeCell ref="A70:E70"/>
    <mergeCell ref="A29:A30"/>
    <mergeCell ref="A24:C24"/>
    <mergeCell ref="A48:B48"/>
    <mergeCell ref="A49:B49"/>
    <mergeCell ref="A53:B53"/>
    <mergeCell ref="A64:B64"/>
    <mergeCell ref="B37:D37"/>
    <mergeCell ref="B38:D38"/>
    <mergeCell ref="B39:D39"/>
    <mergeCell ref="A59:B59"/>
    <mergeCell ref="A54:B54"/>
    <mergeCell ref="A63:B63"/>
    <mergeCell ref="A58:B58"/>
    <mergeCell ref="A42:E42"/>
    <mergeCell ref="N91:U93"/>
    <mergeCell ref="N51:U53"/>
    <mergeCell ref="N86:U88"/>
    <mergeCell ref="B106:E106"/>
    <mergeCell ref="A40:E40"/>
    <mergeCell ref="N46:U47"/>
    <mergeCell ref="A97:E97"/>
    <mergeCell ref="N83:R84"/>
    <mergeCell ref="A41:E41"/>
    <mergeCell ref="A68:B68"/>
    <mergeCell ref="A69:B69"/>
    <mergeCell ref="C72:E72"/>
    <mergeCell ref="A100:C100"/>
    <mergeCell ref="D100:E100"/>
  </mergeCells>
  <phoneticPr fontId="2"/>
  <conditionalFormatting sqref="D13">
    <cfRule type="expression" dxfId="191" priority="192">
      <formula>AND(D13&lt;&gt;"", F13=1)</formula>
    </cfRule>
    <cfRule type="expression" dxfId="190" priority="191">
      <formula>AND(D13&lt;&gt;"", G13=1)</formula>
    </cfRule>
    <cfRule type="expression" dxfId="189" priority="190">
      <formula>AND(D13&lt;&gt;"", H13=1)</formula>
    </cfRule>
    <cfRule type="expression" dxfId="188" priority="187">
      <formula>AND(D13&lt;&gt;"",E13&lt;&gt;"")</formula>
    </cfRule>
    <cfRule type="expression" dxfId="187" priority="188">
      <formula>AND(D13&lt;&gt;"", J13=1)</formula>
    </cfRule>
    <cfRule type="expression" dxfId="186" priority="189">
      <formula>AND(D13&lt;&gt;"", I13=1)</formula>
    </cfRule>
  </conditionalFormatting>
  <conditionalFormatting sqref="D45">
    <cfRule type="expression" dxfId="185" priority="172">
      <formula>AND(D45&lt;&gt;"", J45=1)</formula>
    </cfRule>
    <cfRule type="expression" dxfId="184" priority="171">
      <formula>AND(D45&lt;&gt;"",E45&lt;&gt;"")</formula>
    </cfRule>
    <cfRule type="expression" dxfId="183" priority="176">
      <formula>AND(D45&lt;&gt;"", F45=1)</formula>
    </cfRule>
    <cfRule type="expression" dxfId="182" priority="175">
      <formula>AND(D45&lt;&gt;"", G45=1)</formula>
    </cfRule>
    <cfRule type="expression" dxfId="181" priority="173">
      <formula>AND(D45&lt;&gt;"", I45=1)</formula>
    </cfRule>
    <cfRule type="expression" dxfId="180" priority="174">
      <formula>AND(D45&lt;&gt;"", H45=1)</formula>
    </cfRule>
  </conditionalFormatting>
  <conditionalFormatting sqref="D50">
    <cfRule type="expression" dxfId="179" priority="155">
      <formula>AND(D50&lt;&gt;"",E50&lt;&gt;"")</formula>
    </cfRule>
    <cfRule type="expression" dxfId="178" priority="160">
      <formula>AND(D50&lt;&gt;"", F50=1)</formula>
    </cfRule>
    <cfRule type="expression" dxfId="177" priority="159">
      <formula>AND(D50&lt;&gt;"", G50=1)</formula>
    </cfRule>
    <cfRule type="expression" dxfId="176" priority="158">
      <formula>AND(D50&lt;&gt;"", H50=1)</formula>
    </cfRule>
    <cfRule type="expression" dxfId="175" priority="157">
      <formula>AND(D50&lt;&gt;"", I50=1)</formula>
    </cfRule>
    <cfRule type="expression" dxfId="174" priority="156">
      <formula>AND(D50&lt;&gt;"", J50=1)</formula>
    </cfRule>
  </conditionalFormatting>
  <conditionalFormatting sqref="D55">
    <cfRule type="expression" dxfId="173" priority="144">
      <formula>AND(D55&lt;&gt;"", F55=1)</formula>
    </cfRule>
    <cfRule type="expression" dxfId="172" priority="143">
      <formula>AND(D55&lt;&gt;"", G55=1)</formula>
    </cfRule>
    <cfRule type="expression" dxfId="171" priority="142">
      <formula>AND(D55&lt;&gt;"", H55=1)</formula>
    </cfRule>
    <cfRule type="expression" dxfId="170" priority="141">
      <formula>AND(D55&lt;&gt;"", I55=1)</formula>
    </cfRule>
    <cfRule type="expression" dxfId="169" priority="140">
      <formula>AND(D55&lt;&gt;"", J55=1)</formula>
    </cfRule>
    <cfRule type="expression" dxfId="168" priority="139">
      <formula>AND(D55&lt;&gt;"",E55&lt;&gt;"")</formula>
    </cfRule>
  </conditionalFormatting>
  <conditionalFormatting sqref="D60">
    <cfRule type="expression" dxfId="167" priority="125">
      <formula>AND(D60&lt;&gt;"", I60=1)</formula>
    </cfRule>
    <cfRule type="expression" dxfId="166" priority="124">
      <formula>AND(D60&lt;&gt;"", J60=1)</formula>
    </cfRule>
    <cfRule type="expression" dxfId="165" priority="123">
      <formula>AND(D60&lt;&gt;"",E60&lt;&gt;"")</formula>
    </cfRule>
    <cfRule type="expression" dxfId="164" priority="128">
      <formula>AND(D60&lt;&gt;"", F60=1)</formula>
    </cfRule>
    <cfRule type="expression" dxfId="163" priority="127">
      <formula>AND(D60&lt;&gt;"", G60=1)</formula>
    </cfRule>
    <cfRule type="expression" dxfId="162" priority="126">
      <formula>AND(D60&lt;&gt;"", H60=1)</formula>
    </cfRule>
  </conditionalFormatting>
  <conditionalFormatting sqref="D65">
    <cfRule type="expression" dxfId="161" priority="111">
      <formula>AND(D65&lt;&gt;"", G65=1)</formula>
    </cfRule>
    <cfRule type="expression" dxfId="160" priority="110">
      <formula>AND(D65&lt;&gt;"", H65=1)</formula>
    </cfRule>
    <cfRule type="expression" dxfId="159" priority="112">
      <formula>AND(D65&lt;&gt;"", F65=1)</formula>
    </cfRule>
    <cfRule type="expression" dxfId="158" priority="107">
      <formula>AND(D65&lt;&gt;"",E65&lt;&gt;"")</formula>
    </cfRule>
    <cfRule type="expression" dxfId="157" priority="108">
      <formula>AND(D65&lt;&gt;"", J65=1)</formula>
    </cfRule>
    <cfRule type="expression" dxfId="156" priority="109">
      <formula>AND(D65&lt;&gt;"", I65=1)</formula>
    </cfRule>
  </conditionalFormatting>
  <conditionalFormatting sqref="D79">
    <cfRule type="expression" dxfId="155" priority="95">
      <formula>AND(D79&lt;&gt;"", G79=1)</formula>
    </cfRule>
    <cfRule type="expression" dxfId="154" priority="92">
      <formula>AND(D79&lt;&gt;"", J79=1)</formula>
    </cfRule>
    <cfRule type="expression" dxfId="153" priority="91">
      <formula>AND(D79&lt;&gt;"",E79&lt;&gt;"")</formula>
    </cfRule>
    <cfRule type="expression" dxfId="152" priority="94">
      <formula>AND(D79&lt;&gt;"", H79=1)</formula>
    </cfRule>
    <cfRule type="expression" dxfId="151" priority="96">
      <formula>AND(D79&lt;&gt;"", F79=1)</formula>
    </cfRule>
    <cfRule type="expression" dxfId="150" priority="93">
      <formula>AND(D79&lt;&gt;"", I79=1)</formula>
    </cfRule>
  </conditionalFormatting>
  <conditionalFormatting sqref="D82">
    <cfRule type="expression" dxfId="149" priority="79">
      <formula>AND(D82&lt;&gt;"", G82=1)</formula>
    </cfRule>
    <cfRule type="expression" dxfId="148" priority="80">
      <formula>AND(D82&lt;&gt;"", F82=1)</formula>
    </cfRule>
    <cfRule type="expression" dxfId="147" priority="78">
      <formula>AND(D82&lt;&gt;"", H82=1)</formula>
    </cfRule>
    <cfRule type="expression" dxfId="146" priority="75">
      <formula>AND(D82&lt;&gt;"",E82&lt;&gt;"")</formula>
    </cfRule>
    <cfRule type="expression" dxfId="145" priority="76">
      <formula>AND(D82&lt;&gt;"", J82=1)</formula>
    </cfRule>
    <cfRule type="expression" dxfId="144" priority="77">
      <formula>AND(D82&lt;&gt;"", I82=1)</formula>
    </cfRule>
  </conditionalFormatting>
  <conditionalFormatting sqref="D85">
    <cfRule type="expression" dxfId="143" priority="59">
      <formula>AND(D85&lt;&gt;"",E85&lt;&gt;"")</formula>
    </cfRule>
    <cfRule type="expression" dxfId="142" priority="62">
      <formula>AND(D85&lt;&gt;"", H85=1)</formula>
    </cfRule>
    <cfRule type="expression" dxfId="141" priority="63">
      <formula>AND(D85&lt;&gt;"", G85=1)</formula>
    </cfRule>
    <cfRule type="expression" dxfId="140" priority="60">
      <formula>AND(D85&lt;&gt;"", J85=1)</formula>
    </cfRule>
    <cfRule type="expression" dxfId="139" priority="61">
      <formula>AND(D85&lt;&gt;"", I85=1)</formula>
    </cfRule>
    <cfRule type="expression" dxfId="138" priority="64">
      <formula>AND(D85&lt;&gt;"", F85=1)</formula>
    </cfRule>
  </conditionalFormatting>
  <conditionalFormatting sqref="D88">
    <cfRule type="expression" dxfId="137" priority="43">
      <formula>AND(D88&lt;&gt;"",E88&lt;&gt;"")</formula>
    </cfRule>
    <cfRule type="expression" dxfId="136" priority="44">
      <formula>AND(D88&lt;&gt;"", J88=1)</formula>
    </cfRule>
    <cfRule type="expression" dxfId="135" priority="48">
      <formula>AND(D88&lt;&gt;"", F88=1)</formula>
    </cfRule>
    <cfRule type="expression" dxfId="134" priority="45">
      <formula>AND(D88&lt;&gt;"", I88=1)</formula>
    </cfRule>
    <cfRule type="expression" dxfId="133" priority="46">
      <formula>AND(D88&lt;&gt;"", H88=1)</formula>
    </cfRule>
    <cfRule type="expression" dxfId="132" priority="47">
      <formula>AND(D88&lt;&gt;"", G88=1)</formula>
    </cfRule>
  </conditionalFormatting>
  <conditionalFormatting sqref="D91">
    <cfRule type="expression" dxfId="131" priority="31">
      <formula>AND(D91&lt;&gt;"", G91=1)</formula>
    </cfRule>
    <cfRule type="expression" dxfId="130" priority="29">
      <formula>AND(D91&lt;&gt;"", I91=1)</formula>
    </cfRule>
    <cfRule type="expression" dxfId="129" priority="28">
      <formula>AND(D91&lt;&gt;"", J91=1)</formula>
    </cfRule>
    <cfRule type="expression" dxfId="128" priority="32">
      <formula>AND(D91&lt;&gt;"", F91=1)</formula>
    </cfRule>
    <cfRule type="expression" dxfId="127" priority="27">
      <formula>AND(D91&lt;&gt;"",E91&lt;&gt;"")</formula>
    </cfRule>
    <cfRule type="expression" dxfId="126" priority="30">
      <formula>AND(D91&lt;&gt;"", H91=1)</formula>
    </cfRule>
  </conditionalFormatting>
  <conditionalFormatting sqref="D94">
    <cfRule type="expression" dxfId="125" priority="14">
      <formula>AND(D94&lt;&gt;"", H94=1)</formula>
    </cfRule>
    <cfRule type="expression" dxfId="124" priority="16">
      <formula>AND(D94&lt;&gt;"", F94=1)</formula>
    </cfRule>
    <cfRule type="expression" dxfId="123" priority="15">
      <formula>AND(D94&lt;&gt;"", G94=1)</formula>
    </cfRule>
    <cfRule type="expression" dxfId="122" priority="13">
      <formula>AND(D94&lt;&gt;"", I94=1)</formula>
    </cfRule>
    <cfRule type="expression" dxfId="121" priority="12">
      <formula>AND(D94&lt;&gt;"", J94=1)</formula>
    </cfRule>
    <cfRule type="expression" dxfId="120" priority="11">
      <formula>AND(D94&lt;&gt;"",E94&lt;&gt;"")</formula>
    </cfRule>
  </conditionalFormatting>
  <conditionalFormatting sqref="E13">
    <cfRule type="expression" dxfId="119" priority="183">
      <formula>AND(D13&lt;&gt;"", E13&lt;&gt;"", I13=1)</formula>
    </cfRule>
    <cfRule type="expression" dxfId="118" priority="184">
      <formula>AND(D13&lt;&gt;"", E13&lt;&gt;"", H13=1)</formula>
    </cfRule>
    <cfRule type="expression" dxfId="117" priority="185">
      <formula>AND(D13&lt;&gt;"", E13&lt;&gt;"", G13=1)</formula>
    </cfRule>
    <cfRule type="expression" dxfId="116" priority="186">
      <formula>AND(D13&lt;&gt;"", E13&lt;&gt;"", F13=1)</formula>
    </cfRule>
    <cfRule type="expression" dxfId="115" priority="182">
      <formula>AND(D13&lt;&gt;"", E13&lt;&gt;"", J13=1)</formula>
    </cfRule>
  </conditionalFormatting>
  <conditionalFormatting sqref="E45">
    <cfRule type="expression" dxfId="114" priority="166">
      <formula>AND(D45&lt;&gt;"", E45&lt;&gt;"", J45=1)</formula>
    </cfRule>
    <cfRule type="expression" dxfId="113" priority="168">
      <formula>AND(D45&lt;&gt;"", E45&lt;&gt;"", H45=1)</formula>
    </cfRule>
    <cfRule type="expression" dxfId="112" priority="170">
      <formula>AND(D45&lt;&gt;"", E45&lt;&gt;"", F45=1)</formula>
    </cfRule>
    <cfRule type="expression" dxfId="111" priority="169">
      <formula>AND(D45&lt;&gt;"", E45&lt;&gt;"", G45=1)</formula>
    </cfRule>
    <cfRule type="expression" dxfId="110" priority="167">
      <formula>AND(D45&lt;&gt;"", E45&lt;&gt;"", I45=1)</formula>
    </cfRule>
  </conditionalFormatting>
  <conditionalFormatting sqref="E50">
    <cfRule type="expression" dxfId="109" priority="150">
      <formula>AND(D50&lt;&gt;"", E50&lt;&gt;"", J50=1)</formula>
    </cfRule>
    <cfRule type="expression" dxfId="108" priority="151">
      <formula>AND(D50&lt;&gt;"", E50&lt;&gt;"", I50=1)</formula>
    </cfRule>
    <cfRule type="expression" dxfId="107" priority="152">
      <formula>AND(D50&lt;&gt;"", E50&lt;&gt;"", H50=1)</formula>
    </cfRule>
    <cfRule type="expression" dxfId="106" priority="153">
      <formula>AND(D50&lt;&gt;"", E50&lt;&gt;"", G50=1)</formula>
    </cfRule>
    <cfRule type="expression" dxfId="105" priority="154">
      <formula>AND(D50&lt;&gt;"", E50&lt;&gt;"", F50=1)</formula>
    </cfRule>
  </conditionalFormatting>
  <conditionalFormatting sqref="E55">
    <cfRule type="expression" dxfId="104" priority="134">
      <formula>AND(D55&lt;&gt;"", E55&lt;&gt;"", J55=1)</formula>
    </cfRule>
    <cfRule type="expression" dxfId="103" priority="135">
      <formula>AND(D55&lt;&gt;"", E55&lt;&gt;"", I55=1)</formula>
    </cfRule>
    <cfRule type="expression" dxfId="102" priority="136">
      <formula>AND(D55&lt;&gt;"", E55&lt;&gt;"", H55=1)</formula>
    </cfRule>
    <cfRule type="expression" dxfId="101" priority="137">
      <formula>AND(D55&lt;&gt;"", E55&lt;&gt;"", G55=1)</formula>
    </cfRule>
    <cfRule type="expression" dxfId="100" priority="138">
      <formula>AND(D55&lt;&gt;"", E55&lt;&gt;"", F55=1)</formula>
    </cfRule>
  </conditionalFormatting>
  <conditionalFormatting sqref="E60">
    <cfRule type="expression" dxfId="99" priority="120">
      <formula>AND(D60&lt;&gt;"", E60&lt;&gt;"", H60=1)</formula>
    </cfRule>
    <cfRule type="expression" dxfId="98" priority="119">
      <formula>AND(D60&lt;&gt;"", E60&lt;&gt;"", I60=1)</formula>
    </cfRule>
    <cfRule type="expression" dxfId="97" priority="118">
      <formula>AND(D60&lt;&gt;"", E60&lt;&gt;"", J60=1)</formula>
    </cfRule>
    <cfRule type="expression" dxfId="96" priority="121">
      <formula>AND(D60&lt;&gt;"", E60&lt;&gt;"", G60=1)</formula>
    </cfRule>
    <cfRule type="expression" dxfId="95" priority="122">
      <formula>AND(D60&lt;&gt;"", E60&lt;&gt;"", F60=1)</formula>
    </cfRule>
  </conditionalFormatting>
  <conditionalFormatting sqref="E65">
    <cfRule type="expression" dxfId="94" priority="104">
      <formula>AND(D65&lt;&gt;"", E65&lt;&gt;"", H65=1)</formula>
    </cfRule>
    <cfRule type="expression" dxfId="93" priority="103">
      <formula>AND(D65&lt;&gt;"", E65&lt;&gt;"", I65=1)</formula>
    </cfRule>
    <cfRule type="expression" dxfId="92" priority="102">
      <formula>AND(D65&lt;&gt;"", E65&lt;&gt;"", J65=1)</formula>
    </cfRule>
    <cfRule type="expression" dxfId="91" priority="105">
      <formula>AND(D65&lt;&gt;"", E65&lt;&gt;"", G65=1)</formula>
    </cfRule>
    <cfRule type="expression" dxfId="90" priority="106">
      <formula>AND(D65&lt;&gt;"", E65&lt;&gt;"", F65=1)</formula>
    </cfRule>
  </conditionalFormatting>
  <conditionalFormatting sqref="E79">
    <cfRule type="expression" dxfId="89" priority="86">
      <formula>AND(D79&lt;&gt;"", E79&lt;&gt;"", J79=1)</formula>
    </cfRule>
    <cfRule type="expression" dxfId="88" priority="87">
      <formula>AND(D79&lt;&gt;"", E79&lt;&gt;"", I79=1)</formula>
    </cfRule>
    <cfRule type="expression" dxfId="87" priority="88">
      <formula>AND(D79&lt;&gt;"", E79&lt;&gt;"", H79=1)</formula>
    </cfRule>
    <cfRule type="expression" dxfId="86" priority="89">
      <formula>AND(D79&lt;&gt;"", E79&lt;&gt;"", G79=1)</formula>
    </cfRule>
    <cfRule type="expression" dxfId="85" priority="90">
      <formula>AND(D79&lt;&gt;"", E79&lt;&gt;"", F79=1)</formula>
    </cfRule>
  </conditionalFormatting>
  <conditionalFormatting sqref="E82">
    <cfRule type="expression" dxfId="84" priority="70">
      <formula>AND(D82&lt;&gt;"", E82&lt;&gt;"", J82=1)</formula>
    </cfRule>
    <cfRule type="expression" dxfId="83" priority="71">
      <formula>AND(D82&lt;&gt;"", E82&lt;&gt;"", I82=1)</formula>
    </cfRule>
    <cfRule type="expression" dxfId="82" priority="72">
      <formula>AND(D82&lt;&gt;"", E82&lt;&gt;"", H82=1)</formula>
    </cfRule>
    <cfRule type="expression" dxfId="81" priority="74">
      <formula>AND(D82&lt;&gt;"", E82&lt;&gt;"", F82=1)</formula>
    </cfRule>
    <cfRule type="expression" dxfId="80" priority="73">
      <formula>AND(D82&lt;&gt;"", E82&lt;&gt;"", G82=1)</formula>
    </cfRule>
  </conditionalFormatting>
  <conditionalFormatting sqref="E85">
    <cfRule type="expression" dxfId="79" priority="58">
      <formula>AND(D85&lt;&gt;"", E85&lt;&gt;"", F85=1)</formula>
    </cfRule>
    <cfRule type="expression" dxfId="78" priority="57">
      <formula>AND(D85&lt;&gt;"", E85&lt;&gt;"", G85=1)</formula>
    </cfRule>
    <cfRule type="expression" dxfId="77" priority="56">
      <formula>AND(D85&lt;&gt;"", E85&lt;&gt;"", H85=1)</formula>
    </cfRule>
    <cfRule type="expression" dxfId="76" priority="55">
      <formula>AND(D85&lt;&gt;"", E85&lt;&gt;"", I85=1)</formula>
    </cfRule>
    <cfRule type="expression" dxfId="75" priority="54">
      <formula>AND(D85&lt;&gt;"", E85&lt;&gt;"", J85=1)</formula>
    </cfRule>
  </conditionalFormatting>
  <conditionalFormatting sqref="E88">
    <cfRule type="expression" dxfId="74" priority="42">
      <formula>AND(D88&lt;&gt;"", E88&lt;&gt;"", F88=1)</formula>
    </cfRule>
    <cfRule type="expression" dxfId="73" priority="41">
      <formula>AND(D88&lt;&gt;"", E88&lt;&gt;"", G88=1)</formula>
    </cfRule>
    <cfRule type="expression" dxfId="72" priority="40">
      <formula>AND(D88&lt;&gt;"", E88&lt;&gt;"", H88=1)</formula>
    </cfRule>
    <cfRule type="expression" dxfId="71" priority="39">
      <formula>AND(D88&lt;&gt;"", E88&lt;&gt;"", I88=1)</formula>
    </cfRule>
    <cfRule type="expression" dxfId="70" priority="38">
      <formula>AND(D88&lt;&gt;"", E88&lt;&gt;"", J88=1)</formula>
    </cfRule>
  </conditionalFormatting>
  <conditionalFormatting sqref="E91">
    <cfRule type="expression" dxfId="69" priority="26">
      <formula>AND(D91&lt;&gt;"", E91&lt;&gt;"", F91=1)</formula>
    </cfRule>
    <cfRule type="expression" dxfId="68" priority="24">
      <formula>AND(D91&lt;&gt;"", E91&lt;&gt;"", H91=1)</formula>
    </cfRule>
    <cfRule type="expression" dxfId="67" priority="25">
      <formula>AND(D91&lt;&gt;"", E91&lt;&gt;"", G91=1)</formula>
    </cfRule>
    <cfRule type="expression" dxfId="66" priority="23">
      <formula>AND(D91&lt;&gt;"", E91&lt;&gt;"", I91=1)</formula>
    </cfRule>
    <cfRule type="expression" dxfId="65" priority="22">
      <formula>AND(D91&lt;&gt;"", E91&lt;&gt;"", J91=1)</formula>
    </cfRule>
  </conditionalFormatting>
  <conditionalFormatting sqref="E94">
    <cfRule type="expression" dxfId="64" priority="6">
      <formula>AND(D94&lt;&gt;"", E94&lt;&gt;"", J94=1)</formula>
    </cfRule>
    <cfRule type="expression" dxfId="63" priority="7">
      <formula>AND(D94&lt;&gt;"", E94&lt;&gt;"", I94=1)</formula>
    </cfRule>
    <cfRule type="expression" dxfId="62" priority="8">
      <formula>AND(D94&lt;&gt;"", E94&lt;&gt;"", H94=1)</formula>
    </cfRule>
    <cfRule type="expression" dxfId="61" priority="9">
      <formula>AND(D94&lt;&gt;"", E94&lt;&gt;"", G94=1)</formula>
    </cfRule>
    <cfRule type="expression" dxfId="60" priority="10">
      <formula>AND(D94&lt;&gt;"", E94&lt;&gt;"", F94=1)</formula>
    </cfRule>
  </conditionalFormatting>
  <conditionalFormatting sqref="F13">
    <cfRule type="expression" dxfId="59" priority="181">
      <formula>AND(F13=1, G13&lt;&gt;1, H13&lt;&gt;1, I13&lt;&gt;1, J13&lt;&gt;1)</formula>
    </cfRule>
  </conditionalFormatting>
  <conditionalFormatting sqref="F45">
    <cfRule type="expression" dxfId="58" priority="165">
      <formula>AND(F45=1, G45&lt;&gt;1, H45&lt;&gt;1, I45&lt;&gt;1, J45&lt;&gt;1)</formula>
    </cfRule>
  </conditionalFormatting>
  <conditionalFormatting sqref="F50">
    <cfRule type="expression" dxfId="57" priority="149">
      <formula>AND(F50=1, G50&lt;&gt;1, H50&lt;&gt;1, I50&lt;&gt;1, J50&lt;&gt;1)</formula>
    </cfRule>
  </conditionalFormatting>
  <conditionalFormatting sqref="F55">
    <cfRule type="expression" dxfId="56" priority="133">
      <formula>AND(F55=1, G55&lt;&gt;1, H55&lt;&gt;1, I55&lt;&gt;1, J55&lt;&gt;1)</formula>
    </cfRule>
  </conditionalFormatting>
  <conditionalFormatting sqref="F60">
    <cfRule type="expression" dxfId="55" priority="117">
      <formula>AND(F60=1, G60&lt;&gt;1, H60&lt;&gt;1, I60&lt;&gt;1, J60&lt;&gt;1)</formula>
    </cfRule>
  </conditionalFormatting>
  <conditionalFormatting sqref="F65">
    <cfRule type="expression" dxfId="54" priority="101">
      <formula>AND(F65=1, G65&lt;&gt;1, H65&lt;&gt;1, I65&lt;&gt;1, J65&lt;&gt;1)</formula>
    </cfRule>
  </conditionalFormatting>
  <conditionalFormatting sqref="F79">
    <cfRule type="expression" dxfId="53" priority="85">
      <formula>AND(F79=1, G79&lt;&gt;1, H79&lt;&gt;1, I79&lt;&gt;1, J79&lt;&gt;1)</formula>
    </cfRule>
  </conditionalFormatting>
  <conditionalFormatting sqref="F82">
    <cfRule type="expression" dxfId="52" priority="69">
      <formula>AND(F82=1, G82&lt;&gt;1, H82&lt;&gt;1, I82&lt;&gt;1, J82&lt;&gt;1)</formula>
    </cfRule>
  </conditionalFormatting>
  <conditionalFormatting sqref="F85">
    <cfRule type="expression" dxfId="51" priority="53">
      <formula>AND(F85=1, G85&lt;&gt;1, H85&lt;&gt;1, I85&lt;&gt;1, J85&lt;&gt;1)</formula>
    </cfRule>
  </conditionalFormatting>
  <conditionalFormatting sqref="F88">
    <cfRule type="expression" dxfId="50" priority="37">
      <formula>AND(F88=1, G88&lt;&gt;1, H88&lt;&gt;1, I88&lt;&gt;1, J88&lt;&gt;1)</formula>
    </cfRule>
  </conditionalFormatting>
  <conditionalFormatting sqref="F91">
    <cfRule type="expression" dxfId="49" priority="21">
      <formula>AND(F91=1, G91&lt;&gt;1, H91&lt;&gt;1, I91&lt;&gt;1, J91&lt;&gt;1)</formula>
    </cfRule>
  </conditionalFormatting>
  <conditionalFormatting sqref="F94">
    <cfRule type="expression" dxfId="48" priority="5">
      <formula>AND(F94=1, G94&lt;&gt;1, H94&lt;&gt;1, I94&lt;&gt;1, J94&lt;&gt;1)</formula>
    </cfRule>
  </conditionalFormatting>
  <conditionalFormatting sqref="G13">
    <cfRule type="expression" dxfId="47" priority="180">
      <formula>AND(G13=1, H13&lt;&gt;1, I13&lt;&gt;1, J13&lt;&gt;1)</formula>
    </cfRule>
  </conditionalFormatting>
  <conditionalFormatting sqref="G45">
    <cfRule type="expression" dxfId="46" priority="164">
      <formula>AND(G45=1, H45&lt;&gt;1, I45&lt;&gt;1, J45&lt;&gt;1)</formula>
    </cfRule>
  </conditionalFormatting>
  <conditionalFormatting sqref="G50">
    <cfRule type="expression" dxfId="45" priority="148">
      <formula>AND(G50=1, H50&lt;&gt;1, I50&lt;&gt;1, J50&lt;&gt;1)</formula>
    </cfRule>
  </conditionalFormatting>
  <conditionalFormatting sqref="G55">
    <cfRule type="expression" dxfId="44" priority="132">
      <formula>AND(G55=1, H55&lt;&gt;1, I55&lt;&gt;1, J55&lt;&gt;1)</formula>
    </cfRule>
  </conditionalFormatting>
  <conditionalFormatting sqref="G60">
    <cfRule type="expression" dxfId="43" priority="116">
      <formula>AND(G60=1, H60&lt;&gt;1, I60&lt;&gt;1, J60&lt;&gt;1)</formula>
    </cfRule>
  </conditionalFormatting>
  <conditionalFormatting sqref="G65">
    <cfRule type="expression" dxfId="42" priority="100">
      <formula>AND(G65=1, H65&lt;&gt;1, I65&lt;&gt;1, J65&lt;&gt;1)</formula>
    </cfRule>
  </conditionalFormatting>
  <conditionalFormatting sqref="G79">
    <cfRule type="expression" dxfId="41" priority="84">
      <formula>AND(G79=1, H79&lt;&gt;1, I79&lt;&gt;1, J79&lt;&gt;1)</formula>
    </cfRule>
  </conditionalFormatting>
  <conditionalFormatting sqref="G82">
    <cfRule type="expression" dxfId="40" priority="68">
      <formula>AND(G82=1, H82&lt;&gt;1, I82&lt;&gt;1, J82&lt;&gt;1)</formula>
    </cfRule>
  </conditionalFormatting>
  <conditionalFormatting sqref="G85">
    <cfRule type="expression" dxfId="39" priority="52">
      <formula>AND(G85=1, H85&lt;&gt;1, I85&lt;&gt;1, J85&lt;&gt;1)</formula>
    </cfRule>
  </conditionalFormatting>
  <conditionalFormatting sqref="G88">
    <cfRule type="expression" dxfId="38" priority="36">
      <formula>AND(G88=1, H88&lt;&gt;1, I88&lt;&gt;1, J88&lt;&gt;1)</formula>
    </cfRule>
  </conditionalFormatting>
  <conditionalFormatting sqref="G91">
    <cfRule type="expression" dxfId="37" priority="20">
      <formula>AND(G91=1, H91&lt;&gt;1, I91&lt;&gt;1, J91&lt;&gt;1)</formula>
    </cfRule>
  </conditionalFormatting>
  <conditionalFormatting sqref="G94">
    <cfRule type="expression" dxfId="36" priority="4">
      <formula>AND(G94=1, H94&lt;&gt;1, I94&lt;&gt;1, J94&lt;&gt;1)</formula>
    </cfRule>
  </conditionalFormatting>
  <conditionalFormatting sqref="H13">
    <cfRule type="expression" dxfId="35" priority="179">
      <formula>AND(H13=1, I13&lt;&gt;1, J13&lt;&gt;1)</formula>
    </cfRule>
  </conditionalFormatting>
  <conditionalFormatting sqref="H45">
    <cfRule type="expression" dxfId="34" priority="163">
      <formula>AND(H45=1, I45&lt;&gt;1, J45&lt;&gt;1)</formula>
    </cfRule>
  </conditionalFormatting>
  <conditionalFormatting sqref="H50">
    <cfRule type="expression" dxfId="33" priority="147">
      <formula>AND(H50=1, I50&lt;&gt;1, J50&lt;&gt;1)</formula>
    </cfRule>
  </conditionalFormatting>
  <conditionalFormatting sqref="H55">
    <cfRule type="expression" dxfId="32" priority="131">
      <formula>AND(H55=1, I55&lt;&gt;1, J55&lt;&gt;1)</formula>
    </cfRule>
  </conditionalFormatting>
  <conditionalFormatting sqref="H60">
    <cfRule type="expression" dxfId="31" priority="115">
      <formula>AND(H60=1, I60&lt;&gt;1, J60&lt;&gt;1)</formula>
    </cfRule>
  </conditionalFormatting>
  <conditionalFormatting sqref="H65">
    <cfRule type="expression" dxfId="30" priority="99">
      <formula>AND(H65=1, I65&lt;&gt;1, J65&lt;&gt;1)</formula>
    </cfRule>
  </conditionalFormatting>
  <conditionalFormatting sqref="H79">
    <cfRule type="expression" dxfId="29" priority="83">
      <formula>AND(H79=1, I79&lt;&gt;1, J79&lt;&gt;1)</formula>
    </cfRule>
  </conditionalFormatting>
  <conditionalFormatting sqref="H82">
    <cfRule type="expression" dxfId="28" priority="67">
      <formula>AND(H82=1, I82&lt;&gt;1, J82&lt;&gt;1)</formula>
    </cfRule>
  </conditionalFormatting>
  <conditionalFormatting sqref="H85">
    <cfRule type="expression" dxfId="27" priority="51">
      <formula>AND(H85=1, I85&lt;&gt;1, J85&lt;&gt;1)</formula>
    </cfRule>
  </conditionalFormatting>
  <conditionalFormatting sqref="H88">
    <cfRule type="expression" dxfId="26" priority="35">
      <formula>AND(H88=1, I88&lt;&gt;1, J88&lt;&gt;1)</formula>
    </cfRule>
  </conditionalFormatting>
  <conditionalFormatting sqref="H91">
    <cfRule type="expression" dxfId="25" priority="19">
      <formula>AND(H91=1, I91&lt;&gt;1, J91&lt;&gt;1)</formula>
    </cfRule>
  </conditionalFormatting>
  <conditionalFormatting sqref="H94">
    <cfRule type="expression" dxfId="24" priority="3">
      <formula>AND(H94=1, I94&lt;&gt;1, J94&lt;&gt;1)</formula>
    </cfRule>
  </conditionalFormatting>
  <conditionalFormatting sqref="I13">
    <cfRule type="expression" dxfId="23" priority="178">
      <formula>AND(I13=1, J13&lt;&gt;1)</formula>
    </cfRule>
  </conditionalFormatting>
  <conditionalFormatting sqref="I45">
    <cfRule type="expression" dxfId="22" priority="162">
      <formula>AND(I45=1, J45&lt;&gt;1)</formula>
    </cfRule>
  </conditionalFormatting>
  <conditionalFormatting sqref="I50">
    <cfRule type="expression" dxfId="21" priority="146">
      <formula>AND(I50=1, J50&lt;&gt;1)</formula>
    </cfRule>
  </conditionalFormatting>
  <conditionalFormatting sqref="I55">
    <cfRule type="expression" dxfId="20" priority="130">
      <formula>AND(I55=1, J55&lt;&gt;1)</formula>
    </cfRule>
  </conditionalFormatting>
  <conditionalFormatting sqref="I60">
    <cfRule type="expression" dxfId="19" priority="114">
      <formula>AND(I60=1, J60&lt;&gt;1)</formula>
    </cfRule>
  </conditionalFormatting>
  <conditionalFormatting sqref="I65">
    <cfRule type="expression" dxfId="18" priority="98">
      <formula>AND(I65=1, J65&lt;&gt;1)</formula>
    </cfRule>
  </conditionalFormatting>
  <conditionalFormatting sqref="I79">
    <cfRule type="expression" dxfId="17" priority="82">
      <formula>AND(I79=1, J79&lt;&gt;1)</formula>
    </cfRule>
  </conditionalFormatting>
  <conditionalFormatting sqref="I82">
    <cfRule type="expression" dxfId="16" priority="66">
      <formula>AND(I82=1, J82&lt;&gt;1)</formula>
    </cfRule>
  </conditionalFormatting>
  <conditionalFormatting sqref="I85">
    <cfRule type="expression" dxfId="15" priority="50">
      <formula>AND(I85=1, J85&lt;&gt;1)</formula>
    </cfRule>
  </conditionalFormatting>
  <conditionalFormatting sqref="I88">
    <cfRule type="expression" dxfId="14" priority="34">
      <formula>AND(I88=1, J88&lt;&gt;1)</formula>
    </cfRule>
  </conditionalFormatting>
  <conditionalFormatting sqref="I91">
    <cfRule type="expression" dxfId="13" priority="18">
      <formula>AND(I91=1, J91&lt;&gt;1)</formula>
    </cfRule>
  </conditionalFormatting>
  <conditionalFormatting sqref="I94">
    <cfRule type="expression" dxfId="12" priority="2">
      <formula>AND(I94=1, J94&lt;&gt;1)</formula>
    </cfRule>
  </conditionalFormatting>
  <conditionalFormatting sqref="J13">
    <cfRule type="expression" dxfId="11" priority="177">
      <formula>J13=1</formula>
    </cfRule>
  </conditionalFormatting>
  <conditionalFormatting sqref="J45">
    <cfRule type="expression" dxfId="10" priority="161">
      <formula>J45=1</formula>
    </cfRule>
  </conditionalFormatting>
  <conditionalFormatting sqref="J50">
    <cfRule type="expression" dxfId="9" priority="145">
      <formula>J50=1</formula>
    </cfRule>
  </conditionalFormatting>
  <conditionalFormatting sqref="J55">
    <cfRule type="expression" dxfId="8" priority="129">
      <formula>J55=1</formula>
    </cfRule>
  </conditionalFormatting>
  <conditionalFormatting sqref="J60">
    <cfRule type="expression" dxfId="7" priority="113">
      <formula>J60=1</formula>
    </cfRule>
  </conditionalFormatting>
  <conditionalFormatting sqref="J65">
    <cfRule type="expression" dxfId="6" priority="97">
      <formula>J65=1</formula>
    </cfRule>
  </conditionalFormatting>
  <conditionalFormatting sqref="J79">
    <cfRule type="expression" dxfId="5" priority="81">
      <formula>J79=1</formula>
    </cfRule>
  </conditionalFormatting>
  <conditionalFormatting sqref="J82">
    <cfRule type="expression" dxfId="4" priority="65">
      <formula>J82=1</formula>
    </cfRule>
  </conditionalFormatting>
  <conditionalFormatting sqref="J85">
    <cfRule type="expression" dxfId="3" priority="49">
      <formula>J85=1</formula>
    </cfRule>
  </conditionalFormatting>
  <conditionalFormatting sqref="J88">
    <cfRule type="expression" dxfId="2" priority="33">
      <formula>J88=1</formula>
    </cfRule>
  </conditionalFormatting>
  <conditionalFormatting sqref="J91">
    <cfRule type="expression" dxfId="1" priority="17">
      <formula>J91=1</formula>
    </cfRule>
  </conditionalFormatting>
  <conditionalFormatting sqref="J94">
    <cfRule type="expression" dxfId="0" priority="1">
      <formula>J94=1</formula>
    </cfRule>
  </conditionalFormatting>
  <dataValidations xWindow="649" yWindow="751" count="4">
    <dataValidation allowBlank="1" showInputMessage="1" sqref="E33" xr:uid="{5697BF9C-7EE6-459E-9758-02D829AC207E}"/>
    <dataValidation allowBlank="1" showInputMessage="1" showErrorMessage="1" promptTitle="――――――――――――――――――――――――――――――――"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A2C560D8-907E-437B-8B80-4C7EC8E61161}"/>
    <dataValidation allowBlank="1" showInputMessage="1" showErrorMessage="1" promptTitle="実際に操作を行う方のメールアドレスを記入してください" prompt="　" sqref="D46 D51 D56 D61 D66 D80 D83 D86 D89 D92 D95" xr:uid="{29D955D4-7227-41BA-8A85-0EF5E84A5D02}"/>
    <dataValidation allowBlank="1" showInputMessage="1" showErrorMessage="1" promptTitle="――――――――――――――――――――――――――――――――" prompt="不明な場合は、発注者にご確認ください。" sqref="D26" xr:uid="{F7EF1280-C08D-4185-AF17-AEFD3107717A}"/>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13" r:id="rId4" name="Option Button 69">
              <controlPr defaultSize="0" autoFill="0" autoLine="0" autoPict="0" altText="土木工事、舗装工事、造園工事等">
                <anchor moveWithCells="1" siz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5" name="Option Button 70">
              <controlPr defaultSize="0" autoFill="0" autoLine="0" autoPict="0">
                <anchor moveWithCells="1" siz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6" name="Option Button 71">
              <controlPr defaultSize="0" autoFill="0" autoLine="0" autoPict="0">
                <anchor moveWithCells="1" siz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66BA-CEB5-4516-A6B3-04D0613A691A}">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c r="D1" s="31" t="str">
        <f>申込にあたっての注意事項!C132</f>
        <v>information bridge Ver.7 福岡市版</v>
      </c>
      <c r="E1" s="52"/>
      <c r="F1" s="248"/>
      <c r="G1" s="248"/>
      <c r="H1" s="103"/>
      <c r="I1" s="103"/>
    </row>
    <row r="2" spans="2:14" ht="24.75" customHeight="1">
      <c r="B2" s="292" t="s">
        <v>136</v>
      </c>
      <c r="C2" s="292"/>
      <c r="D2" s="292"/>
      <c r="E2" s="52"/>
      <c r="F2" s="248"/>
      <c r="G2" s="248"/>
      <c r="H2" s="103"/>
      <c r="I2" s="103"/>
    </row>
    <row r="3" spans="2:14" ht="24.75" customHeight="1">
      <c r="B3" s="32"/>
      <c r="C3" s="32"/>
      <c r="D3" s="33" t="str">
        <f>IF('個別案件申込書（様式２）'!D100="","[サービス申込書（様式１－補助）]","[サービス申込書（様式１－補助）]"&amp;'個別案件申込書（様式２）'!D100&amp;"専用申込書")</f>
        <v>[サービス申込書（様式１－補助）]</v>
      </c>
      <c r="E3" s="19"/>
      <c r="F3" s="19"/>
      <c r="G3" s="19"/>
    </row>
    <row r="4" spans="2:14" ht="23.25" customHeight="1">
      <c r="B4" s="356" t="s">
        <v>238</v>
      </c>
      <c r="C4" s="356"/>
      <c r="D4" s="356"/>
      <c r="E4" s="17"/>
    </row>
    <row r="5" spans="2:14" ht="23.25" customHeight="1">
      <c r="B5" s="295" t="s">
        <v>246</v>
      </c>
      <c r="C5" s="296"/>
      <c r="D5" s="297"/>
      <c r="E5" s="34"/>
      <c r="F5" s="34"/>
    </row>
    <row r="6" spans="2:14" ht="34.9" customHeight="1">
      <c r="B6" s="249" t="s">
        <v>247</v>
      </c>
      <c r="E6" s="34"/>
      <c r="F6" s="357" t="s">
        <v>239</v>
      </c>
      <c r="G6" s="358"/>
    </row>
    <row r="7" spans="2:14" ht="23.25" customHeight="1">
      <c r="B7" s="356" t="s">
        <v>240</v>
      </c>
      <c r="C7" s="356"/>
      <c r="D7" s="356"/>
      <c r="E7" s="34"/>
      <c r="F7" s="34"/>
    </row>
    <row r="8" spans="2:14" ht="21.95" customHeight="1">
      <c r="B8" s="235" t="s">
        <v>142</v>
      </c>
      <c r="C8" s="123"/>
      <c r="D8" s="236"/>
      <c r="E8" s="34"/>
      <c r="F8" s="34"/>
    </row>
    <row r="9" spans="2:14" ht="15.95" customHeight="1">
      <c r="B9" s="237" t="s">
        <v>143</v>
      </c>
      <c r="C9" s="124"/>
      <c r="D9" s="238" t="str">
        <f>PHONETIC(D8)</f>
        <v/>
      </c>
      <c r="E9" s="34"/>
      <c r="F9" s="34"/>
      <c r="G9" s="34"/>
      <c r="H9" s="34"/>
      <c r="I9" s="34"/>
    </row>
    <row r="10" spans="2:14" ht="21.95" customHeight="1">
      <c r="B10" s="235" t="s">
        <v>144</v>
      </c>
      <c r="C10" s="119"/>
      <c r="D10" s="239"/>
      <c r="E10" s="34"/>
      <c r="F10" s="34"/>
      <c r="G10" s="34"/>
      <c r="H10" s="34"/>
      <c r="I10" s="34"/>
    </row>
    <row r="11" spans="2:14" ht="15.95" customHeight="1">
      <c r="B11" s="237" t="s">
        <v>145</v>
      </c>
      <c r="C11" s="121"/>
      <c r="D11" s="238" t="str">
        <f>PHONETIC(D10)</f>
        <v/>
      </c>
      <c r="E11" s="34"/>
      <c r="F11" s="34"/>
      <c r="G11" s="34"/>
      <c r="H11" s="34"/>
      <c r="I11" s="34"/>
    </row>
    <row r="12" spans="2:14" ht="21.95" customHeight="1">
      <c r="B12" s="240" t="s">
        <v>146</v>
      </c>
      <c r="C12" s="42"/>
      <c r="D12" s="241"/>
      <c r="E12" s="34"/>
      <c r="F12" s="34"/>
      <c r="G12" s="34"/>
      <c r="H12" s="34"/>
      <c r="I12" s="34"/>
    </row>
    <row r="13" spans="2:14" ht="44.1" customHeight="1">
      <c r="B13" s="242" t="s">
        <v>241</v>
      </c>
      <c r="C13" s="7"/>
      <c r="D13" s="243"/>
      <c r="E13" s="34"/>
      <c r="F13" s="34"/>
    </row>
    <row r="14" spans="2:14" ht="21.95" customHeight="1">
      <c r="B14" s="244" t="s">
        <v>148</v>
      </c>
      <c r="C14" s="245"/>
      <c r="D14" s="246"/>
      <c r="E14" s="34"/>
      <c r="F14" s="34"/>
    </row>
    <row r="15" spans="2:14" ht="21.95" customHeight="1">
      <c r="B15" s="247" t="s">
        <v>149</v>
      </c>
      <c r="C15" s="187" t="s">
        <v>150</v>
      </c>
      <c r="D15" s="246"/>
      <c r="E15" s="34"/>
      <c r="F15" s="204"/>
      <c r="G15" s="205"/>
      <c r="H15" s="205"/>
      <c r="I15" s="205"/>
      <c r="J15" s="206"/>
      <c r="K15" s="206"/>
      <c r="L15" s="206"/>
      <c r="M15" s="206"/>
      <c r="N15" s="206"/>
    </row>
    <row r="16" spans="2:14" ht="21.95" customHeight="1">
      <c r="B16" s="240"/>
      <c r="C16" s="187" t="s">
        <v>151</v>
      </c>
      <c r="D16" s="246"/>
      <c r="E16" s="34"/>
      <c r="F16" s="207"/>
      <c r="G16" s="170"/>
      <c r="H16" s="34"/>
    </row>
    <row r="17" spans="2:14" customFormat="1"/>
    <row r="18" spans="2:14" ht="23.25" customHeight="1">
      <c r="B18" s="356" t="s">
        <v>242</v>
      </c>
      <c r="C18" s="356"/>
      <c r="D18" s="356"/>
      <c r="E18" s="34"/>
      <c r="F18" s="34"/>
    </row>
    <row r="19" spans="2:14" ht="21.95" customHeight="1">
      <c r="B19" s="235" t="s">
        <v>142</v>
      </c>
      <c r="C19" s="123"/>
      <c r="D19" s="236"/>
      <c r="E19" s="34"/>
      <c r="F19" s="34"/>
    </row>
    <row r="20" spans="2:14" ht="15.95" customHeight="1">
      <c r="B20" s="237" t="s">
        <v>143</v>
      </c>
      <c r="C20" s="124"/>
      <c r="D20" s="238" t="str">
        <f>PHONETIC(D19)</f>
        <v/>
      </c>
      <c r="E20" s="34"/>
      <c r="F20" s="34"/>
      <c r="G20" s="34"/>
      <c r="H20" s="34"/>
      <c r="I20" s="34"/>
    </row>
    <row r="21" spans="2:14" ht="21.95" customHeight="1">
      <c r="B21" s="235" t="s">
        <v>144</v>
      </c>
      <c r="C21" s="119"/>
      <c r="D21" s="239"/>
      <c r="E21" s="34"/>
      <c r="F21" s="34"/>
      <c r="G21" s="34"/>
      <c r="H21" s="34"/>
      <c r="I21" s="34"/>
    </row>
    <row r="22" spans="2:14" ht="15.95" customHeight="1">
      <c r="B22" s="237" t="s">
        <v>145</v>
      </c>
      <c r="C22" s="121"/>
      <c r="D22" s="238" t="str">
        <f>PHONETIC(D21)</f>
        <v/>
      </c>
      <c r="E22" s="34"/>
      <c r="F22" s="34"/>
      <c r="G22" s="34"/>
      <c r="H22" s="34"/>
      <c r="I22" s="34"/>
    </row>
    <row r="23" spans="2:14" ht="21.95" customHeight="1">
      <c r="B23" s="240" t="s">
        <v>146</v>
      </c>
      <c r="C23" s="42"/>
      <c r="D23" s="241"/>
      <c r="E23" s="34"/>
      <c r="F23" s="34"/>
      <c r="G23" s="34"/>
      <c r="H23" s="34"/>
      <c r="I23" s="34"/>
    </row>
    <row r="24" spans="2:14" ht="44.1" customHeight="1">
      <c r="B24" s="242" t="s">
        <v>241</v>
      </c>
      <c r="C24" s="7"/>
      <c r="D24" s="243"/>
      <c r="E24" s="34"/>
      <c r="F24" s="34"/>
    </row>
    <row r="25" spans="2:14" ht="21.95" customHeight="1">
      <c r="B25" s="244" t="s">
        <v>148</v>
      </c>
      <c r="C25" s="245"/>
      <c r="D25" s="246"/>
      <c r="E25" s="34"/>
      <c r="F25" s="34"/>
    </row>
    <row r="26" spans="2:14" ht="21.95" customHeight="1">
      <c r="B26" s="247" t="s">
        <v>149</v>
      </c>
      <c r="C26" s="187" t="s">
        <v>150</v>
      </c>
      <c r="D26" s="246"/>
      <c r="E26" s="34"/>
      <c r="F26" s="204"/>
      <c r="G26" s="205"/>
      <c r="H26" s="205"/>
      <c r="I26" s="205"/>
      <c r="J26" s="206"/>
      <c r="K26" s="206"/>
      <c r="L26" s="206"/>
      <c r="M26" s="206"/>
      <c r="N26" s="206"/>
    </row>
    <row r="27" spans="2:14" ht="21.95" customHeight="1">
      <c r="B27" s="240"/>
      <c r="C27" s="187" t="s">
        <v>151</v>
      </c>
      <c r="D27" s="246"/>
      <c r="E27" s="34"/>
      <c r="F27" s="207"/>
      <c r="G27" s="170"/>
      <c r="H27" s="34"/>
    </row>
    <row r="28" spans="2:14" customFormat="1"/>
    <row r="29" spans="2:14" ht="23.25" customHeight="1">
      <c r="B29" s="356" t="s">
        <v>243</v>
      </c>
      <c r="C29" s="356"/>
      <c r="D29" s="356"/>
      <c r="E29" s="34"/>
      <c r="F29" s="34"/>
    </row>
    <row r="30" spans="2:14" ht="21.95" customHeight="1">
      <c r="B30" s="235" t="s">
        <v>142</v>
      </c>
      <c r="C30" s="123"/>
      <c r="D30" s="236"/>
      <c r="E30" s="34"/>
      <c r="F30" s="34"/>
    </row>
    <row r="31" spans="2:14" ht="15.95" customHeight="1">
      <c r="B31" s="237" t="s">
        <v>143</v>
      </c>
      <c r="C31" s="124"/>
      <c r="D31" s="238" t="str">
        <f>PHONETIC(D30)</f>
        <v/>
      </c>
      <c r="E31" s="34"/>
      <c r="F31" s="34"/>
      <c r="G31" s="34"/>
      <c r="H31" s="34"/>
      <c r="I31" s="34"/>
    </row>
    <row r="32" spans="2:14" ht="21.95" customHeight="1">
      <c r="B32" s="235" t="s">
        <v>144</v>
      </c>
      <c r="C32" s="119"/>
      <c r="D32" s="239"/>
      <c r="E32" s="34"/>
      <c r="F32" s="34"/>
      <c r="G32" s="34"/>
      <c r="H32" s="34"/>
      <c r="I32" s="34"/>
    </row>
    <row r="33" spans="2:14" ht="15.95" customHeight="1">
      <c r="B33" s="237" t="s">
        <v>145</v>
      </c>
      <c r="C33" s="121"/>
      <c r="D33" s="238" t="str">
        <f>PHONETIC(D32)</f>
        <v/>
      </c>
      <c r="E33" s="34"/>
      <c r="F33" s="34"/>
      <c r="G33" s="34"/>
      <c r="H33" s="34"/>
      <c r="I33" s="34"/>
    </row>
    <row r="34" spans="2:14" ht="21.95" customHeight="1">
      <c r="B34" s="240" t="s">
        <v>146</v>
      </c>
      <c r="C34" s="42"/>
      <c r="D34" s="241"/>
      <c r="E34" s="34"/>
      <c r="F34" s="34"/>
      <c r="G34" s="34"/>
      <c r="H34" s="34"/>
      <c r="I34" s="34"/>
    </row>
    <row r="35" spans="2:14" ht="44.1" customHeight="1">
      <c r="B35" s="242" t="s">
        <v>241</v>
      </c>
      <c r="C35" s="7"/>
      <c r="D35" s="243"/>
      <c r="E35" s="34"/>
      <c r="F35" s="34"/>
    </row>
    <row r="36" spans="2:14" ht="21.95" customHeight="1">
      <c r="B36" s="244" t="s">
        <v>148</v>
      </c>
      <c r="C36" s="245"/>
      <c r="D36" s="246"/>
      <c r="E36" s="34"/>
      <c r="F36" s="34"/>
    </row>
    <row r="37" spans="2:14" ht="21.95" customHeight="1">
      <c r="B37" s="247" t="s">
        <v>149</v>
      </c>
      <c r="C37" s="187" t="s">
        <v>150</v>
      </c>
      <c r="D37" s="246"/>
      <c r="E37" s="34"/>
      <c r="F37" s="204"/>
      <c r="G37" s="205"/>
      <c r="H37" s="205"/>
      <c r="I37" s="205"/>
      <c r="J37" s="206"/>
      <c r="K37" s="206"/>
      <c r="L37" s="206"/>
      <c r="M37" s="206"/>
      <c r="N37" s="206"/>
    </row>
    <row r="38" spans="2:14" ht="21.95" customHeight="1">
      <c r="B38" s="240"/>
      <c r="C38" s="187" t="s">
        <v>151</v>
      </c>
      <c r="D38" s="246"/>
      <c r="E38" s="34"/>
      <c r="F38" s="207"/>
      <c r="G38" s="170"/>
      <c r="H38" s="34"/>
    </row>
    <row r="39" spans="2:14" customFormat="1"/>
    <row r="40" spans="2:14" ht="23.25" customHeight="1">
      <c r="B40" s="356" t="s">
        <v>244</v>
      </c>
      <c r="C40" s="356"/>
      <c r="D40" s="356"/>
      <c r="E40" s="34"/>
      <c r="F40" s="34"/>
    </row>
    <row r="41" spans="2:14" ht="21.95" customHeight="1">
      <c r="B41" s="235" t="s">
        <v>142</v>
      </c>
      <c r="C41" s="123"/>
      <c r="D41" s="236"/>
      <c r="E41" s="34"/>
      <c r="F41" s="34"/>
    </row>
    <row r="42" spans="2:14" ht="15.95" customHeight="1">
      <c r="B42" s="237" t="s">
        <v>143</v>
      </c>
      <c r="C42" s="124"/>
      <c r="D42" s="238" t="str">
        <f>PHONETIC(D41)</f>
        <v/>
      </c>
      <c r="E42" s="34"/>
      <c r="F42" s="34"/>
      <c r="G42" s="34"/>
      <c r="H42" s="34"/>
      <c r="I42" s="34"/>
    </row>
    <row r="43" spans="2:14" ht="21.95" customHeight="1">
      <c r="B43" s="235" t="s">
        <v>144</v>
      </c>
      <c r="C43" s="119"/>
      <c r="D43" s="239"/>
      <c r="E43" s="34"/>
      <c r="F43" s="34"/>
      <c r="G43" s="34"/>
      <c r="H43" s="34"/>
      <c r="I43" s="34"/>
    </row>
    <row r="44" spans="2:14" ht="15.95" customHeight="1">
      <c r="B44" s="237" t="s">
        <v>145</v>
      </c>
      <c r="C44" s="121"/>
      <c r="D44" s="238" t="str">
        <f>PHONETIC(D43)</f>
        <v/>
      </c>
      <c r="E44" s="34"/>
      <c r="F44" s="34"/>
      <c r="G44" s="34"/>
      <c r="H44" s="34"/>
      <c r="I44" s="34"/>
    </row>
    <row r="45" spans="2:14" ht="21.95" customHeight="1">
      <c r="B45" s="240" t="s">
        <v>146</v>
      </c>
      <c r="C45" s="42"/>
      <c r="D45" s="241"/>
      <c r="E45" s="34"/>
      <c r="F45" s="34"/>
      <c r="G45" s="34"/>
      <c r="H45" s="34"/>
      <c r="I45" s="34"/>
    </row>
    <row r="46" spans="2:14" ht="44.1" customHeight="1">
      <c r="B46" s="242" t="s">
        <v>241</v>
      </c>
      <c r="C46" s="7"/>
      <c r="D46" s="243"/>
      <c r="E46" s="34"/>
      <c r="F46" s="34"/>
    </row>
    <row r="47" spans="2:14" ht="21.95" customHeight="1">
      <c r="B47" s="244" t="s">
        <v>148</v>
      </c>
      <c r="C47" s="245"/>
      <c r="D47" s="246"/>
      <c r="E47" s="34"/>
      <c r="F47" s="34"/>
    </row>
    <row r="48" spans="2:14" ht="21.95" customHeight="1">
      <c r="B48" s="247" t="s">
        <v>149</v>
      </c>
      <c r="C48" s="187" t="s">
        <v>150</v>
      </c>
      <c r="D48" s="246"/>
      <c r="E48" s="34"/>
      <c r="F48" s="204"/>
      <c r="G48" s="205"/>
      <c r="H48" s="205"/>
      <c r="I48" s="205"/>
      <c r="J48" s="206"/>
      <c r="K48" s="206"/>
      <c r="L48" s="206"/>
      <c r="M48" s="206"/>
      <c r="N48" s="206"/>
    </row>
    <row r="49" spans="1:14" ht="21.95" customHeight="1">
      <c r="B49" s="240"/>
      <c r="C49" s="187" t="s">
        <v>151</v>
      </c>
      <c r="D49" s="246"/>
      <c r="E49" s="34"/>
      <c r="F49" s="207"/>
      <c r="G49" s="170"/>
      <c r="H49" s="34"/>
    </row>
    <row r="50" spans="1:14" customFormat="1"/>
    <row r="51" spans="1:14" ht="23.25" customHeight="1">
      <c r="B51" s="356" t="s">
        <v>245</v>
      </c>
      <c r="C51" s="356"/>
      <c r="D51" s="356"/>
      <c r="E51" s="34"/>
      <c r="F51" s="34"/>
    </row>
    <row r="52" spans="1:14" ht="21.95" customHeight="1">
      <c r="B52" s="235" t="s">
        <v>142</v>
      </c>
      <c r="C52" s="123"/>
      <c r="D52" s="236"/>
      <c r="E52" s="34"/>
      <c r="F52" s="34"/>
    </row>
    <row r="53" spans="1:14" ht="15.95" customHeight="1">
      <c r="B53" s="237" t="s">
        <v>143</v>
      </c>
      <c r="C53" s="124"/>
      <c r="D53" s="238" t="str">
        <f>PHONETIC(D52)</f>
        <v/>
      </c>
      <c r="E53" s="34"/>
      <c r="F53" s="34"/>
      <c r="G53" s="34"/>
      <c r="H53" s="34"/>
      <c r="I53" s="34"/>
    </row>
    <row r="54" spans="1:14" ht="21.95" customHeight="1">
      <c r="B54" s="235" t="s">
        <v>144</v>
      </c>
      <c r="C54" s="119"/>
      <c r="D54" s="239"/>
      <c r="E54" s="34"/>
      <c r="F54" s="34"/>
      <c r="G54" s="34"/>
      <c r="H54" s="34"/>
      <c r="I54" s="34"/>
    </row>
    <row r="55" spans="1:14" ht="15.95" customHeight="1">
      <c r="B55" s="237" t="s">
        <v>145</v>
      </c>
      <c r="C55" s="121"/>
      <c r="D55" s="238" t="str">
        <f>PHONETIC(D54)</f>
        <v/>
      </c>
      <c r="E55" s="34"/>
      <c r="F55" s="34"/>
      <c r="G55" s="34"/>
      <c r="H55" s="34"/>
      <c r="I55" s="34"/>
    </row>
    <row r="56" spans="1:14" ht="21.95" customHeight="1">
      <c r="B56" s="240" t="s">
        <v>146</v>
      </c>
      <c r="C56" s="42"/>
      <c r="D56" s="241"/>
      <c r="E56" s="34"/>
      <c r="F56" s="34"/>
      <c r="G56" s="34"/>
      <c r="H56" s="34"/>
      <c r="I56" s="34"/>
    </row>
    <row r="57" spans="1:14" ht="44.1" customHeight="1">
      <c r="B57" s="242" t="s">
        <v>241</v>
      </c>
      <c r="C57" s="7"/>
      <c r="D57" s="243"/>
      <c r="E57" s="34"/>
      <c r="F57" s="34"/>
    </row>
    <row r="58" spans="1:14" ht="21.95" customHeight="1">
      <c r="B58" s="244" t="s">
        <v>148</v>
      </c>
      <c r="C58" s="245"/>
      <c r="D58" s="246"/>
      <c r="E58" s="34"/>
      <c r="F58" s="34"/>
    </row>
    <row r="59" spans="1:14" ht="21.95" customHeight="1">
      <c r="B59" s="247" t="s">
        <v>149</v>
      </c>
      <c r="C59" s="187" t="s">
        <v>150</v>
      </c>
      <c r="D59" s="246"/>
      <c r="E59" s="34"/>
      <c r="F59" s="204"/>
      <c r="G59" s="205"/>
      <c r="H59" s="205"/>
      <c r="I59" s="205"/>
      <c r="J59" s="206"/>
      <c r="K59" s="206"/>
      <c r="L59" s="206"/>
      <c r="M59" s="206"/>
      <c r="N59" s="206"/>
    </row>
    <row r="60" spans="1:14" ht="21.95" customHeight="1">
      <c r="B60" s="240"/>
      <c r="C60" s="187" t="s">
        <v>151</v>
      </c>
      <c r="D60" s="246"/>
      <c r="E60" s="34"/>
      <c r="F60" s="207"/>
      <c r="G60" s="170"/>
      <c r="H60" s="34"/>
    </row>
    <row r="61" spans="1:14" ht="14.25" customHeight="1">
      <c r="A61" s="15"/>
      <c r="B61" s="53"/>
      <c r="C61" s="53"/>
      <c r="D61" s="53"/>
    </row>
    <row r="62" spans="1:14">
      <c r="B62" s="54"/>
    </row>
  </sheetData>
  <dataConsolidate/>
  <mergeCells count="9">
    <mergeCell ref="B40:D40"/>
    <mergeCell ref="B51:D51"/>
    <mergeCell ref="B2:D2"/>
    <mergeCell ref="B5:D5"/>
    <mergeCell ref="F6:G6"/>
    <mergeCell ref="B7:D7"/>
    <mergeCell ref="B18:D18"/>
    <mergeCell ref="B4:D4"/>
    <mergeCell ref="B29:D29"/>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C85184EA-B8E9-4478-BEA6-BDE18ABCB71B}"/>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6987F1B6-3CC7-4EDC-A465-66C5F203E2BA}"/>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B102A3FD-6AC4-43CF-A4FB-3A94A328890E}"/>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565F0CB7-51EF-45C0-8196-4303490BD05B}"/>
  </dataValidations>
  <hyperlinks>
    <hyperlink ref="F6:G6" location="'サービス申込書（様式１）'!D23" display="※記入後は、こちらをクリック" xr:uid="{3C2FF4A5-37EA-4708-95CC-46D8DABA0D6C}"/>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0CA468-CD98-4BB4-9104-69B9A78DC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C5D869-C341-4985-852D-023FB3D88BBD}">
  <ds:schemaRefs>
    <ds:schemaRef ds:uri="http://schemas.microsoft.com/sharepoint/v3/contenttype/forms"/>
  </ds:schemaRefs>
</ds:datastoreItem>
</file>

<file path=customXml/itemProps3.xml><?xml version="1.0" encoding="utf-8"?>
<ds:datastoreItem xmlns:ds="http://schemas.openxmlformats.org/officeDocument/2006/customXml" ds:itemID="{24056A86-B79B-4C97-ABD8-627C27A73264}">
  <ds:schemaRefs>
    <ds:schemaRef ds:uri="http://schemas.openxmlformats.org/package/2006/metadata/core-properties"/>
    <ds:schemaRef ds:uri="http://schemas.microsoft.com/office/2006/documentManagement/types"/>
    <ds:schemaRef ds:uri="b504cc58-7187-492f-b557-1ff281c2f39e"/>
    <ds:schemaRef ds:uri="http://purl.org/dc/dcmitype/"/>
    <ds:schemaRef ds:uri="http://schemas.microsoft.com/office/infopath/2007/PartnerControls"/>
    <ds:schemaRef ds:uri="3f8895da-feb4-451e-a6cd-56aa389dde5c"/>
    <ds:schemaRef ds:uri="http://schemas.microsoft.com/office/2006/metadata/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2025-04-18T02:20:58Z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MediaServiceImageTags">
    <vt:lpwstr/>
  </property>
</Properties>
</file>