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6EE94621-BD00-4996-86EC-6D0F8DC3F542}" xr6:coauthVersionLast="47" xr6:coauthVersionMax="47" xr10:uidLastSave="{00000000-0000-0000-0000-000000000000}"/>
  <workbookProtection lockStructure="1"/>
  <bookViews>
    <workbookView xWindow="-120" yWindow="-120" windowWidth="29040" windowHeight="158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'サービス申込書（様式１）'!$A$1:$D$41</definedName>
    <definedName name="_xlnm.Print_Area" localSheetId="3">'サービス申込書（様式１－補助）'!$A$1:$D$61</definedName>
    <definedName name="_xlnm.Print_Area" localSheetId="2">'個別案件申込書（様式２）'!$A$1:$E$102</definedName>
    <definedName name="_xlnm.Print_Area" localSheetId="0">申込にあたっての注意事項!$A$1:$G$35</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'サービス申込書（様式１）'!$B$34:$D$40</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 i="41" l="1"/>
  <c r="D1" i="7"/>
  <c r="D13" i="8"/>
  <c r="D207" i="40"/>
  <c r="C211" i="40" s="1"/>
  <c r="F204" i="40"/>
  <c r="E201" i="40"/>
  <c r="D201" i="40"/>
  <c r="D202" i="40" s="1"/>
  <c r="E204" i="40"/>
  <c r="C17" i="40"/>
  <c r="N89" i="8"/>
  <c r="N86" i="8"/>
  <c r="E6" i="8"/>
  <c r="D55" i="41"/>
  <c r="D42" i="41"/>
  <c r="D22" i="41"/>
  <c r="D53" i="41"/>
  <c r="D44" i="41"/>
  <c r="D33" i="41"/>
  <c r="D31" i="41"/>
  <c r="D20" i="41"/>
  <c r="D11" i="41"/>
  <c r="D9" i="41"/>
  <c r="C212" i="40" l="1"/>
  <c r="C215" i="40"/>
  <c r="M16" i="8" s="1"/>
  <c r="D203" i="40"/>
  <c r="E209" i="40"/>
  <c r="C210" i="40"/>
  <c r="M13" i="8" s="1"/>
  <c r="C208" i="40"/>
  <c r="M12" i="8" s="1"/>
  <c r="C209" i="40"/>
  <c r="M14" i="8"/>
  <c r="C76" i="40"/>
  <c r="D76" i="40"/>
  <c r="D78" i="40"/>
  <c r="D77" i="40"/>
  <c r="A57" i="8" s="1"/>
  <c r="D79" i="40"/>
  <c r="C79" i="40"/>
  <c r="C214" i="40" l="1"/>
  <c r="M18" i="8" s="1"/>
  <c r="D204" i="40"/>
  <c r="D205" i="40" s="1"/>
  <c r="D206" i="40" s="1"/>
  <c r="C213" i="40"/>
  <c r="M17" i="8" s="1"/>
  <c r="M15" i="8"/>
  <c r="D66" i="8"/>
  <c r="D65" i="8"/>
  <c r="C136" i="40" l="1"/>
  <c r="C139" i="40"/>
  <c r="B39" i="8"/>
  <c r="B38" i="8"/>
  <c r="B37" i="8"/>
  <c r="C71" i="40"/>
  <c r="C84" i="40" l="1"/>
  <c r="C138" i="40"/>
  <c r="C83" i="40" l="1"/>
  <c r="A76" i="8" s="1"/>
  <c r="C82" i="40"/>
  <c r="A73" i="8" s="1"/>
  <c r="C81" i="40"/>
  <c r="A70" i="8" s="1"/>
  <c r="C85" i="40"/>
  <c r="A82" i="8" s="1"/>
  <c r="D82" i="40" l="1"/>
  <c r="D86" i="40"/>
  <c r="A86" i="8" s="1"/>
  <c r="D20" i="8" l="1"/>
  <c r="C92" i="40"/>
  <c r="A67" i="8" s="1"/>
  <c r="C91" i="40"/>
  <c r="A66" i="8" s="1"/>
  <c r="C90" i="40"/>
  <c r="C86" i="40"/>
  <c r="A85" i="8" s="1"/>
  <c r="C78" i="40"/>
  <c r="A79" i="8"/>
  <c r="C63" i="40"/>
  <c r="C65" i="40"/>
  <c r="C77" i="40"/>
  <c r="A56" i="8" s="1"/>
  <c r="C33" i="8" l="1"/>
  <c r="A65" i="8"/>
  <c r="C34" i="8"/>
  <c r="C35" i="8"/>
  <c r="C75" i="40"/>
  <c r="A51" i="8" s="1"/>
  <c r="C74" i="40"/>
  <c r="A46" i="8" s="1"/>
  <c r="A32" i="8"/>
  <c r="C69" i="40" l="1"/>
  <c r="C30" i="8" s="1"/>
  <c r="C68" i="40"/>
  <c r="C29" i="8" s="1"/>
  <c r="C67" i="40"/>
  <c r="A29" i="8" s="1"/>
  <c r="M5" i="8" s="1"/>
  <c r="C66" i="40"/>
  <c r="A28" i="8" s="1"/>
  <c r="C64" i="40"/>
  <c r="A27" i="8" s="1"/>
  <c r="C62" i="40" l="1"/>
  <c r="A26" i="8" s="1"/>
  <c r="A45" i="8" l="1"/>
  <c r="A63" i="8"/>
  <c r="A23" i="8"/>
  <c r="B100" i="8" l="1"/>
  <c r="D67" i="8"/>
  <c r="D19" i="8"/>
  <c r="D18" i="8"/>
  <c r="D17" i="8"/>
  <c r="D16" i="8"/>
  <c r="D15" i="8"/>
  <c r="D14" i="8"/>
  <c r="C141" i="40" l="1"/>
  <c r="A42" i="8" l="1"/>
  <c r="A43" i="8"/>
  <c r="E102" i="8" l="1"/>
  <c r="N51" i="8"/>
  <c r="N46" i="8"/>
  <c r="E1" i="8"/>
  <c r="C25" i="40" l="1"/>
  <c r="D32" i="7"/>
  <c r="D14" i="7"/>
  <c r="D12" i="7"/>
  <c r="D21" i="7"/>
  <c r="F1" i="40" l="1"/>
  <c r="D7" i="7"/>
  <c r="D24" i="7" l="1"/>
</calcChain>
</file>

<file path=xl/sharedStrings.xml><?xml version="1.0" encoding="utf-8"?>
<sst xmlns="http://schemas.openxmlformats.org/spreadsheetml/2006/main" count="442" uniqueCount="263">
  <si>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</si>
  <si>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</si>
  <si>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</si>
  <si>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</si>
  <si>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</si>
  <si>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</si>
  <si>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</si>
  <si>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</si>
  <si>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3）</t>
    <phoneticPr fontId="2"/>
  </si>
  <si>
    <r>
      <t>「個別案件申込書（様式２）」には、【2-2.担当職員】欄のように発注者様の決裁担当者情報をご記入いただく箇所がございます。記入する担当者情報につきましては、</t>
    </r>
    <r>
      <rPr>
        <b/>
        <u/>
        <sz val="11"/>
        <color rgb="FF0070C0"/>
        <rFont val="BIZ UDゴシック"/>
        <family val="3"/>
        <charset val="128"/>
      </rPr>
      <t>事前協議時に発注者様へご確認の上</t>
    </r>
    <r>
      <rPr>
        <sz val="11"/>
        <rFont val="BIZ UDゴシック"/>
        <family val="3"/>
        <charset val="128"/>
      </rPr>
      <t>、ご記入をお願い致します。</t>
    </r>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</si>
  <si>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</si>
  <si>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</si>
  <si>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</si>
  <si>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</si>
  <si>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</si>
  <si>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</si>
  <si>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</si>
  <si>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</si>
  <si>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</si>
  <si>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</si>
  <si>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</si>
  <si>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</si>
  <si>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</si>
  <si>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</si>
  <si>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</si>
  <si>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</si>
  <si>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</si>
  <si>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をご確認下さい。</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</si>
  <si>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</si>
  <si>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</si>
  <si>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</si>
  <si>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</si>
  <si>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</si>
  <si>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</si>
  <si>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</si>
  <si>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</si>
  <si>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</si>
  <si>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</si>
  <si>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</si>
  <si>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</si>
  <si>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</si>
  <si>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</si>
  <si>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</si>
  <si>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</si>
  <si>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</si>
  <si>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</si>
  <si>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</si>
  <si>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</si>
  <si>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</si>
  <si>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</si>
  <si>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</si>
  <si>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</si>
  <si>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</si>
  <si>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</si>
  <si>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</si>
  <si>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</si>
  <si>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</si>
  <si>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</si>
  <si>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</si>
  <si>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</si>
  <si>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</si>
  <si>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</si>
  <si>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</si>
  <si>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</si>
  <si>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工事（一般土木工事、舗装工事等）</t>
    <phoneticPr fontId="2"/>
  </si>
  <si>
    <t>業務（測量、調査、設計等）</t>
    <phoneticPr fontId="2"/>
  </si>
  <si>
    <t>※選択不可</t>
    <phoneticPr fontId="2"/>
  </si>
  <si>
    <t>現場代理人</t>
  </si>
  <si>
    <t>管理（主任）技術者</t>
    <phoneticPr fontId="2"/>
  </si>
  <si>
    <t>主任（監理）技術者</t>
    <phoneticPr fontId="2"/>
  </si>
  <si>
    <t>担当技術者</t>
    <phoneticPr fontId="2"/>
  </si>
  <si>
    <t>監理技術者</t>
  </si>
  <si>
    <t>閲覧者</t>
  </si>
  <si>
    <t>※文書の決裁は行いません</t>
    <phoneticPr fontId="2"/>
  </si>
  <si>
    <t>※非表示行</t>
    <phoneticPr fontId="2"/>
  </si>
  <si>
    <t xml:space="preserve"> </t>
    <phoneticPr fontId="2"/>
  </si>
  <si>
    <t>主任技術者</t>
  </si>
  <si>
    <t>閲覧者</t>
    <phoneticPr fontId="2"/>
  </si>
  <si>
    <t>部　長</t>
    <phoneticPr fontId="2"/>
  </si>
  <si>
    <t>課　長</t>
    <phoneticPr fontId="2"/>
  </si>
  <si>
    <t>現場技術員</t>
    <phoneticPr fontId="2"/>
  </si>
  <si>
    <t>主任主査</t>
    <rPh sb="0" eb="2">
      <t>シュニン</t>
    </rPh>
    <rPh sb="2" eb="4">
      <t>シュサ</t>
    </rPh>
    <phoneticPr fontId="2"/>
  </si>
  <si>
    <t>監督員</t>
    <rPh sb="0" eb="3">
      <t>カントクイン</t>
    </rPh>
    <phoneticPr fontId="2"/>
  </si>
  <si>
    <t>監督員（正）</t>
    <phoneticPr fontId="2"/>
  </si>
  <si>
    <t>監督員（正）</t>
  </si>
  <si>
    <t>ここが監督職員（主任調査員が監督職員になるなら表記をずらして）</t>
    <phoneticPr fontId="2"/>
  </si>
  <si>
    <t>主任監督員</t>
    <phoneticPr fontId="2"/>
  </si>
  <si>
    <t>ここが監督職員（主任監督員が監督職員になるなら表記をずらして）</t>
    <phoneticPr fontId="2"/>
  </si>
  <si>
    <t>監督員（副）</t>
    <phoneticPr fontId="2"/>
  </si>
  <si>
    <t>監督員（副）</t>
  </si>
  <si>
    <t>総括監督員</t>
    <phoneticPr fontId="2"/>
  </si>
  <si>
    <t>閲覧者</t>
    <rPh sb="0" eb="3">
      <t>エツランシャ</t>
    </rPh>
    <phoneticPr fontId="2"/>
  </si>
  <si>
    <t>部</t>
    <rPh sb="0" eb="1">
      <t>ブ</t>
    </rPh>
    <phoneticPr fontId="2"/>
  </si>
  <si>
    <t>自治体名称</t>
    <rPh sb="0" eb="3">
      <t>ジチタイ</t>
    </rPh>
    <rPh sb="3" eb="5">
      <t>メイショウ</t>
    </rPh>
    <phoneticPr fontId="2"/>
  </si>
  <si>
    <t>事務所</t>
    <rPh sb="0" eb="3">
      <t>ジムショ</t>
    </rPh>
    <phoneticPr fontId="2"/>
  </si>
  <si>
    <t>部・局</t>
    <rPh sb="0" eb="1">
      <t>ブ</t>
    </rPh>
    <rPh sb="2" eb="3">
      <t>キョク</t>
    </rPh>
    <phoneticPr fontId="2"/>
  </si>
  <si>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</si>
  <si>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</si>
  <si>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</si>
  <si>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</si>
  <si>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</si>
  <si>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</si>
  <si>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fukushima-info@i-sus.com</t>
    <phoneticPr fontId="2"/>
  </si>
  <si>
    <t>メールアドレス</t>
    <phoneticPr fontId="2"/>
  </si>
  <si>
    <t>https://www.i-sus.com/applicat/contact.php?munic_code=07000</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</si>
  <si>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</si>
  <si>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</si>
  <si>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</si>
  <si>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</si>
  <si>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</si>
  <si>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部署（固定します）</t>
    <rPh sb="0" eb="2">
      <t>ブショ</t>
    </rPh>
    <rPh sb="3" eb="5">
      <t>コテイ</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</si>
  <si>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</si>
  <si>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</si>
  <si>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</si>
  <si>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</si>
  <si>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</si>
  <si>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土木部</t>
  </si>
  <si>
    <t>企業局</t>
  </si>
  <si>
    <t>総務部</t>
  </si>
  <si>
    <t>危機管理部</t>
  </si>
  <si>
    <t>企画調整部</t>
  </si>
  <si>
    <t>避難地域復興局</t>
  </si>
  <si>
    <t>文化スポーツ局</t>
  </si>
  <si>
    <t>生活環境部</t>
  </si>
  <si>
    <t>観光交流局</t>
  </si>
  <si>
    <t>農林水産部</t>
  </si>
  <si>
    <t>福島海区漁業調整委員会</t>
  </si>
  <si>
    <t>福島県内水面漁場管理委員会</t>
  </si>
  <si>
    <t>工事施工中における受発注者間の情報共有システム機能要件 2019年版 営繕工事編</t>
    <phoneticPr fontId="2"/>
  </si>
  <si>
    <t>本サービスにて使用できる帳票として、福島県土木部技術管理課が公開する「福島県における情報共有システムの活用ガイドライン」に記載された「工事打合せ簿」「確認書」「工事履行報告書」の3種類を実装。</t>
    <rPh sb="0" eb="1">
      <t>ホン</t>
    </rPh>
    <rPh sb="7" eb="9">
      <t>シヨウ</t>
    </rPh>
    <rPh sb="12" eb="14">
      <t>チョウヒョウ</t>
    </rPh>
    <rPh sb="18" eb="20">
      <t>フクシマ</t>
    </rPh>
    <rPh sb="20" eb="21">
      <t>ケン</t>
    </rPh>
    <rPh sb="21" eb="23">
      <t>ドボク</t>
    </rPh>
    <rPh sb="23" eb="24">
      <t>ブ</t>
    </rPh>
    <rPh sb="24" eb="26">
      <t>ギジュツ</t>
    </rPh>
    <rPh sb="26" eb="29">
      <t>カンリカ</t>
    </rPh>
    <rPh sb="30" eb="32">
      <t>コウカイ</t>
    </rPh>
    <rPh sb="35" eb="37">
      <t>フクシマ</t>
    </rPh>
    <rPh sb="37" eb="38">
      <t>ケン</t>
    </rPh>
    <rPh sb="42" eb="44">
      <t>ジョウホウ</t>
    </rPh>
    <rPh sb="44" eb="46">
      <t>キョウユウ</t>
    </rPh>
    <rPh sb="51" eb="53">
      <t>カツヨウ</t>
    </rPh>
    <rPh sb="61" eb="63">
      <t>キサイ</t>
    </rPh>
    <rPh sb="67" eb="69">
      <t>コウジ</t>
    </rPh>
    <rPh sb="69" eb="71">
      <t>ウチアワ</t>
    </rPh>
    <rPh sb="72" eb="73">
      <t>ボ</t>
    </rPh>
    <rPh sb="75" eb="77">
      <t>カクニン</t>
    </rPh>
    <rPh sb="77" eb="78">
      <t>ショ</t>
    </rPh>
    <rPh sb="80" eb="82">
      <t>コウジ</t>
    </rPh>
    <rPh sb="82" eb="84">
      <t>リコウ</t>
    </rPh>
    <rPh sb="84" eb="87">
      <t>ホウコクショ</t>
    </rPh>
    <rPh sb="90" eb="92">
      <t>シュルイ</t>
    </rPh>
    <rPh sb="93" eb="95">
      <t>ジッソウ</t>
    </rPh>
    <phoneticPr fontId="2"/>
  </si>
  <si>
    <t>本サービスにて使用できる帳票として、福島県土木部技術管理課が公開する「共通仕様書 業務委託編2」に記載された「業務打合せ簿」を実装。</t>
    <rPh sb="0" eb="1">
      <t>ホン</t>
    </rPh>
    <rPh sb="7" eb="9">
      <t>シヨウ</t>
    </rPh>
    <rPh sb="12" eb="14">
      <t>チョウヒョウ</t>
    </rPh>
    <rPh sb="18" eb="20">
      <t>フクシマ</t>
    </rPh>
    <rPh sb="20" eb="21">
      <t>ケン</t>
    </rPh>
    <rPh sb="21" eb="23">
      <t>ドボク</t>
    </rPh>
    <rPh sb="23" eb="24">
      <t>ブ</t>
    </rPh>
    <rPh sb="24" eb="26">
      <t>ギジュツ</t>
    </rPh>
    <rPh sb="26" eb="29">
      <t>カンリカ</t>
    </rPh>
    <rPh sb="30" eb="32">
      <t>コウカイ</t>
    </rPh>
    <rPh sb="35" eb="37">
      <t>キョウツウ</t>
    </rPh>
    <rPh sb="37" eb="40">
      <t>シヨウショ</t>
    </rPh>
    <rPh sb="41" eb="43">
      <t>ギョウム</t>
    </rPh>
    <rPh sb="43" eb="45">
      <t>イタク</t>
    </rPh>
    <rPh sb="45" eb="46">
      <t>ヘン</t>
    </rPh>
    <rPh sb="49" eb="51">
      <t>キサイ</t>
    </rPh>
    <rPh sb="55" eb="57">
      <t>ギョウム</t>
    </rPh>
    <rPh sb="57" eb="59">
      <t>ウチアワ</t>
    </rPh>
    <rPh sb="60" eb="61">
      <t>ボ</t>
    </rPh>
    <rPh sb="63" eb="65">
      <t>ジッソウ</t>
    </rPh>
    <phoneticPr fontId="2"/>
  </si>
  <si>
    <t>当該サービスは、現在準備中です。</t>
    <phoneticPr fontId="2"/>
  </si>
  <si>
    <t>保健福祉部</t>
  </si>
  <si>
    <t>こども未来局</t>
  </si>
  <si>
    <t>商工労働部</t>
  </si>
  <si>
    <t>出納局</t>
  </si>
  <si>
    <t>病院局</t>
  </si>
  <si>
    <t>議会事務局</t>
  </si>
  <si>
    <t>教育委員会(教育庁)</t>
  </si>
  <si>
    <t>公安委員会</t>
  </si>
  <si>
    <t>選挙管理委員会</t>
  </si>
  <si>
    <t>監査委員</t>
  </si>
  <si>
    <t>人事委員会</t>
  </si>
  <si>
    <t>労働委員会</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</si>
  <si>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</si>
  <si>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</si>
  <si>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</si>
  <si>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</si>
  <si>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</si>
  <si>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</si>
  <si>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</si>
  <si>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</si>
  <si>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</si>
  <si>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</si>
  <si>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</si>
  <si>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</si>
  <si>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</si>
  <si>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</si>
  <si>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</si>
  <si>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</si>
  <si>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</si>
  <si>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</si>
  <si>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</si>
  <si>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</si>
  <si>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</si>
  <si>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</si>
  <si>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</si>
  <si>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※１『請求書受取担当者』としてご記入をされる方の情報は、工事お申込み毎に変更されませんようお願いいたします。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</si>
  <si>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</si>
  <si>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</si>
  <si>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</si>
  <si>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</si>
  <si>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</si>
  <si>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</si>
  <si>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</si>
  <si>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</si>
  <si>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</si>
  <si>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</si>
  <si>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3" eb="4">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</si>
  <si>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</si>
  <si>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</si>
  <si>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</si>
  <si>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</si>
  <si>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</si>
  <si>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</si>
  <si>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</si>
  <si>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</si>
  <si>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</si>
  <si>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</si>
  <si>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</si>
  <si>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</si>
  <si>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</si>
  <si>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</si>
  <si>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rPh sb="19" eb="20">
      <t>トウ</t>
    </rPh>
    <rPh sb="26" eb="28">
      <t>リヨウ</t>
    </rPh>
    <rPh sb="34" eb="36">
      <t>バアイ</t>
    </rPh>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</si>
  <si>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</si>
  <si>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</si>
  <si>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</si>
  <si>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</si>
  <si>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</si>
  <si>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</si>
  <si>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</si>
  <si>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</si>
  <si>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</si>
  <si>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</si>
  <si>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</si>
  <si>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</si>
  <si>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</si>
  <si>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</si>
  <si>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メールアドレス</t>
  </si>
  <si>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</si>
  <si>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</si>
  <si>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</si>
  <si>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</si>
  <si>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補足４.</t>
    <phoneticPr fontId="2"/>
  </si>
  <si>
    <t>『2-2.担当職員』の「所属先電話番号等」について</t>
    <phoneticPr fontId="2"/>
  </si>
  <si>
    <t>所属先が検索可能な固定電話番号、住所、またはWebサイトURL等をご記入下さい。</t>
    <rPh sb="6" eb="8">
      <t>カノウ</t>
    </rPh>
    <rPh sb="16" eb="18">
      <t>ジュウショ</t>
    </rPh>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</si>
  <si>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</si>
  <si>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</si>
  <si>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</si>
  <si>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</si>
  <si>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</si>
  <si>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</si>
  <si>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</si>
  <si>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※実利用開始日（サポートセンター記入欄）</t>
    <rPh sb="1" eb="2">
      <t>ジツ</t>
    </rPh>
    <rPh sb="2" eb="4">
      <t>リヨウ</t>
    </rPh>
    <rPh sb="4" eb="7">
      <t>カイシビ</t>
    </rPh>
    <phoneticPr fontId="2"/>
  </si>
  <si>
    <t>下記送信用Webフォームを利用してサポートセンター_株式会社アイサス内までお送りください。</t>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</si>
  <si>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</si>
  <si>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</si>
  <si>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</si>
  <si>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</si>
  <si>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</si>
  <si>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</si>
  <si>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</si>
  <si>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</si>
  <si>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</si>
  <si>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</si>
  <si>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</si>
  <si>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</si>
  <si>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</si>
  <si>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phoneticPr fontId="2"/>
  </si>
  <si>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</si>
  <si>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</si>
  <si>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</si>
  <si>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</si>
  <si>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</si>
  <si>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</si>
  <si>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</si>
  <si>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</si>
  <si>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</si>
  <si>
    <t>＜共同企業体でご利用の場合＞</t>
    <rPh sb="1" eb="3">
      <t>キョウドウ</t>
    </rPh>
    <rPh sb="3" eb="5">
      <t>キギョウ</t>
    </rPh>
    <rPh sb="5" eb="6">
      <t>タイ</t>
    </rPh>
    <rPh sb="8" eb="10">
      <t>リヨウ</t>
    </rPh>
    <rPh sb="11" eb="13">
      <t>バアイ</t>
    </rPh>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</si>
  <si>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</si>
  <si>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</si>
  <si>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</si>
  <si>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</si>
  <si>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</si>
  <si>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</si>
  <si>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２社目以降の会社情報は、「①：会社情報」以降にご記入ください。</t>
    <rPh sb="1" eb="2">
      <t>シャ</t>
    </rPh>
    <rPh sb="2" eb="3">
      <t>メ</t>
    </rPh>
    <rPh sb="3" eb="5">
      <t>イコウ</t>
    </rPh>
    <rPh sb="6" eb="8">
      <t>カイシャ</t>
    </rPh>
    <rPh sb="8" eb="10">
      <t>ジョウホウ</t>
    </rPh>
    <rPh sb="20" eb="22">
      <t>イコウ</t>
    </rPh>
    <rPh sb="24" eb="26">
      <t>キニュウ</t>
    </rPh>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</si>
  <si>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</si>
  <si>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rPh sb="48" eb="50">
      <t>キニュウ</t>
    </rPh>
    <rPh sb="52" eb="53">
      <t>ネガ</t>
    </rPh>
    <phoneticPr fontId="1"/>
  </si>
  <si>
    <t>　　　　　〒110-0016　東京都台東区台東2丁目3-2 MKビル6F　
　　　　　　【東京支店】　　　TEL　03-5577-4647　FAX　03-5577-4648</t>
    <phoneticPr fontId="2"/>
  </si>
  <si>
    <t>工事施工中における受発注者間の情報共有システム機能要件 令和6年3月版（Rev.5.6）</t>
    <phoneticPr fontId="2"/>
  </si>
  <si>
    <t>業務履行中における受発注者間の情報共有システム機能要件 令和6年3月版（Rev.1.6）</t>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</si>
  <si>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</si>
  <si>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3.販売取次店</t>
    <rPh sb="2" eb="4">
      <t>ハンバイ</t>
    </rPh>
    <rPh sb="4" eb="7">
      <t>トリツギテン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</si>
</sst>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9">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1"/>
      <name val="BIZ UDゴシック"/>
      <family val="3"/>
      <charset val="128"/>
    </font>
    <font>
      <b/>
      <sz val="11"/>
      <color rgb="FFFF0000"/>
      <name val="BIZ UDゴシック"/>
      <family val="1"/>
      <charset val="128"/>
    </font>
    <font>
      <b/>
      <sz val="11"/>
      <color rgb="FFFF0000"/>
      <name val="BIZ UDゴシック"/>
      <family val="3"/>
      <charset val="128"/>
    </font>
    <font>
      <sz val="10"/>
      <name val="ＭＳ Ｐゴシック"/>
      <family val="3"/>
      <charset val="128"/>
    </font>
    <font>
      <u/>
      <sz val="10"/>
      <name val="BIZ UDゴシック"/>
      <family val="3"/>
      <charset val="128"/>
    </font>
    <font>
      <u/>
      <sz val="10"/>
      <name val="ＭＳ Ｐゴシック"/>
      <family val="3"/>
      <charset val="128"/>
    </font>
    <font>
      <b/>
      <u/>
      <sz val="10"/>
      <color theme="3"/>
      <name val="ＭＳ Ｐゴシック"/>
      <family val="3"/>
      <charset val="128"/>
    </font>
    <font>
      <sz val="12"/>
      <color indexed="57"/>
      <name val="BIZ UD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u/>
      <sz val="10"/>
      <color rgb="FFFFFFFF"/>
      <name val="BIZ UD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CC"/>
        <bgColor rgb="FF000000"/>
      </patternFill>
    </fill>
    <fill>
      <patternFill patternType="solid">
        <fgColor rgb="FFFFFF00"/>
        <bgColor indexed="64"/>
      </patternFill>
    </fill>
    <fill>
      <patternFill patternType="solid">
        <fgColor rgb="FFFFFFFF"/>
        <bgColor rgb="FF000000"/>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dotted">
        <color rgb="FF002060"/>
      </bottom>
      <diagonal/>
    </border>
    <border>
      <left/>
      <right/>
      <top style="dotted">
        <color rgb="FF002060"/>
      </top>
      <bottom style="dotted">
        <color rgb="FF002060"/>
      </bottom>
      <diagonal/>
    </border>
    <border>
      <left/>
      <right style="thin">
        <color indexed="64"/>
      </right>
      <top style="dotted">
        <color rgb="FF002060"/>
      </top>
      <bottom style="dotted">
        <color rgb="FF002060"/>
      </bottom>
      <diagonal/>
    </border>
    <border>
      <left style="thin">
        <color indexed="64"/>
      </left>
      <right/>
      <top style="dotted">
        <color rgb="FF002060"/>
      </top>
      <bottom/>
      <diagonal/>
    </border>
    <border>
      <left/>
      <right/>
      <top style="dotted">
        <color rgb="FF002060"/>
      </top>
      <bottom/>
      <diagonal/>
    </border>
    <border>
      <left/>
      <right style="thin">
        <color indexed="64"/>
      </right>
      <top style="dotted">
        <color rgb="FF002060"/>
      </top>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5" borderId="0" applyBorder="0" applyAlignment="0" applyProtection="0">
      <alignment vertical="center"/>
    </xf>
  </cellStyleXfs>
  <cellXfs count="353">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8" xfId="0" applyFont="1" applyBorder="1">
      <alignment vertical="center"/>
    </xf>
    <xf numFmtId="49" fontId="13" fillId="2" borderId="10" xfId="2" applyNumberFormat="1" applyFont="1" applyFill="1" applyBorder="1" applyAlignment="1">
      <alignment vertical="center" shrinkToFit="1"/>
    </xf>
    <xf numFmtId="49" fontId="13" fillId="2" borderId="9" xfId="2" applyNumberFormat="1" applyFont="1" applyFill="1" applyBorder="1" applyAlignment="1">
      <alignment vertical="center" shrinkToFit="1"/>
    </xf>
    <xf numFmtId="49" fontId="11" fillId="2" borderId="10" xfId="1" applyNumberFormat="1" applyFont="1" applyFill="1" applyBorder="1" applyAlignment="1" applyProtection="1">
      <alignment vertical="center" shrinkToFit="1"/>
      <protection locked="0"/>
    </xf>
    <xf numFmtId="49" fontId="13" fillId="2" borderId="10"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3"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3"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0" xfId="0" applyNumberFormat="1" applyFont="1" applyBorder="1" applyAlignment="1">
      <alignment horizontal="center" vertical="center"/>
    </xf>
    <xf numFmtId="0" fontId="32" fillId="0" borderId="11" xfId="0" applyFont="1" applyBorder="1" applyAlignment="1">
      <alignment horizontal="center" vertical="center"/>
    </xf>
    <xf numFmtId="0" fontId="31" fillId="0" borderId="3" xfId="0" applyFont="1" applyBorder="1">
      <alignment vertical="center"/>
    </xf>
    <xf numFmtId="0" fontId="31" fillId="0" borderId="10" xfId="0" applyFont="1" applyBorder="1" applyAlignment="1">
      <alignment horizontal="center" vertical="center"/>
    </xf>
    <xf numFmtId="38" fontId="32" fillId="0" borderId="11" xfId="2" applyFont="1" applyFill="1" applyBorder="1" applyAlignment="1">
      <alignment horizontal="left" vertical="center" shrinkToFit="1"/>
    </xf>
    <xf numFmtId="0" fontId="31" fillId="0" borderId="8" xfId="0" applyFont="1" applyBorder="1">
      <alignment vertical="center"/>
    </xf>
    <xf numFmtId="0" fontId="31" fillId="0" borderId="7" xfId="0" applyFont="1" applyBorder="1">
      <alignment vertical="center"/>
    </xf>
    <xf numFmtId="49" fontId="32" fillId="0" borderId="11" xfId="0" applyNumberFormat="1" applyFont="1" applyBorder="1">
      <alignment vertical="center"/>
    </xf>
    <xf numFmtId="0" fontId="31" fillId="0" borderId="3" xfId="0" applyFont="1" applyBorder="1" applyAlignment="1">
      <alignment horizontal="left" vertical="center"/>
    </xf>
    <xf numFmtId="179" fontId="32" fillId="0" borderId="11" xfId="0" applyNumberFormat="1" applyFont="1" applyBorder="1">
      <alignment vertical="center"/>
    </xf>
    <xf numFmtId="0" fontId="31" fillId="0" borderId="8" xfId="0" applyFont="1" applyBorder="1" applyAlignment="1">
      <alignment horizontal="left" vertical="center"/>
    </xf>
    <xf numFmtId="5" fontId="32" fillId="0" borderId="11" xfId="0" applyNumberFormat="1" applyFont="1" applyBorder="1">
      <alignment vertical="center"/>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0" xfId="0" applyFont="1" applyBorder="1">
      <alignment vertical="center"/>
    </xf>
    <xf numFmtId="0" fontId="34" fillId="0" borderId="10" xfId="0" applyFont="1" applyBorder="1" applyAlignment="1">
      <alignment vertical="center" shrinkToFit="1"/>
    </xf>
    <xf numFmtId="0" fontId="31" fillId="0" borderId="10" xfId="0" applyFont="1" applyBorder="1" applyAlignment="1">
      <alignment vertical="center" shrinkToFit="1"/>
    </xf>
    <xf numFmtId="0" fontId="31" fillId="0" borderId="0" xfId="0" applyFont="1" applyAlignment="1">
      <alignment horizontal="lef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8" fillId="0" borderId="0" xfId="0" applyFont="1">
      <alignment vertical="center"/>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5" xfId="0" applyNumberFormat="1" applyFont="1" applyFill="1" applyBorder="1" applyAlignment="1">
      <alignment horizontal="left" vertical="center"/>
    </xf>
    <xf numFmtId="0" fontId="31" fillId="5" borderId="10" xfId="0" applyFont="1" applyFill="1" applyBorder="1">
      <alignment vertical="center"/>
    </xf>
    <xf numFmtId="0" fontId="31" fillId="0" borderId="17" xfId="0" applyFont="1" applyBorder="1">
      <alignment vertical="center"/>
    </xf>
    <xf numFmtId="0" fontId="34" fillId="0" borderId="17" xfId="0" applyFont="1" applyBorder="1" applyAlignment="1">
      <alignment vertical="center" shrinkToFit="1"/>
    </xf>
    <xf numFmtId="0" fontId="31" fillId="0" borderId="17" xfId="0" applyFont="1" applyBorder="1" applyAlignment="1">
      <alignment vertical="center" shrinkToFit="1"/>
    </xf>
    <xf numFmtId="49" fontId="32" fillId="0" borderId="3" xfId="0" applyNumberFormat="1" applyFont="1" applyBorder="1">
      <alignment vertical="center"/>
    </xf>
    <xf numFmtId="49" fontId="32" fillId="0" borderId="17" xfId="0" applyNumberFormat="1" applyFont="1" applyBorder="1">
      <alignment vertical="center"/>
    </xf>
    <xf numFmtId="0" fontId="31" fillId="0" borderId="9" xfId="0" applyFont="1" applyBorder="1" applyAlignment="1">
      <alignment vertical="center" shrinkToFit="1"/>
    </xf>
    <xf numFmtId="177" fontId="31" fillId="2" borderId="15" xfId="0" applyNumberFormat="1" applyFont="1" applyFill="1" applyBorder="1" applyAlignment="1">
      <alignment horizontal="left" vertical="center"/>
    </xf>
    <xf numFmtId="0" fontId="13" fillId="0" borderId="23" xfId="0" applyFont="1" applyBorder="1">
      <alignment vertical="center"/>
    </xf>
    <xf numFmtId="49" fontId="13" fillId="2" borderId="24" xfId="2" applyNumberFormat="1" applyFont="1" applyFill="1" applyBorder="1" applyAlignment="1">
      <alignment vertical="center" shrinkToFit="1"/>
    </xf>
    <xf numFmtId="0" fontId="13" fillId="0" borderId="26" xfId="0" applyFont="1" applyBorder="1">
      <alignment vertical="center"/>
    </xf>
    <xf numFmtId="0" fontId="13" fillId="6" borderId="27" xfId="2" applyNumberFormat="1" applyFont="1" applyFill="1" applyBorder="1" applyAlignment="1" applyProtection="1">
      <alignment vertical="center" shrinkToFit="1"/>
      <protection locked="0"/>
    </xf>
    <xf numFmtId="0" fontId="13" fillId="0" borderId="28" xfId="0" applyFont="1" applyBorder="1">
      <alignment vertical="center"/>
    </xf>
    <xf numFmtId="0" fontId="13" fillId="0" borderId="29" xfId="0" applyFont="1" applyBorder="1">
      <alignment vertical="center"/>
    </xf>
    <xf numFmtId="49" fontId="13" fillId="2" borderId="24"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1" xfId="0" applyNumberFormat="1" applyFont="1" applyFill="1" applyBorder="1" applyAlignment="1">
      <alignment horizontal="left" vertical="center"/>
    </xf>
    <xf numFmtId="49" fontId="31" fillId="2" borderId="30" xfId="0" applyNumberFormat="1" applyFont="1" applyFill="1" applyBorder="1" applyAlignment="1">
      <alignment horizontal="left" vertical="center"/>
    </xf>
    <xf numFmtId="0" fontId="46" fillId="0" borderId="10"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4" xfId="2" applyNumberFormat="1" applyFont="1" applyFill="1" applyBorder="1" applyAlignment="1">
      <alignment vertical="center" shrinkToFit="1"/>
    </xf>
    <xf numFmtId="0" fontId="0" fillId="0" borderId="0" xfId="0" applyAlignment="1">
      <alignment vertical="top"/>
    </xf>
    <xf numFmtId="0" fontId="31" fillId="0" borderId="16" xfId="0" applyFont="1" applyBorder="1" applyAlignment="1">
      <alignment horizontal="left" vertical="center"/>
    </xf>
    <xf numFmtId="0" fontId="31" fillId="0" borderId="16" xfId="0" applyFont="1" applyBorder="1">
      <alignment vertical="center"/>
    </xf>
    <xf numFmtId="181" fontId="31" fillId="2" borderId="16"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2" xfId="0" applyFont="1" applyBorder="1">
      <alignment vertical="center"/>
    </xf>
    <xf numFmtId="0" fontId="31" fillId="0" borderId="33" xfId="0" applyFont="1" applyBorder="1">
      <alignment vertical="center"/>
    </xf>
    <xf numFmtId="0" fontId="31" fillId="0" borderId="34" xfId="0" applyFont="1" applyBorder="1">
      <alignment vertical="center"/>
    </xf>
    <xf numFmtId="0" fontId="48" fillId="0" borderId="35" xfId="0" applyFont="1" applyBorder="1" applyAlignment="1">
      <alignment horizontal="right" vertical="center"/>
    </xf>
    <xf numFmtId="0" fontId="31" fillId="0" borderId="36" xfId="0" applyFont="1" applyBorder="1">
      <alignment vertical="center"/>
    </xf>
    <xf numFmtId="0" fontId="31" fillId="0" borderId="35" xfId="0" applyFont="1" applyBorder="1">
      <alignment vertical="center"/>
    </xf>
    <xf numFmtId="0" fontId="31" fillId="0" borderId="37" xfId="0" applyFont="1" applyBorder="1">
      <alignment vertical="center"/>
    </xf>
    <xf numFmtId="0" fontId="31" fillId="0" borderId="38" xfId="0" applyFont="1" applyBorder="1">
      <alignment vertical="center"/>
    </xf>
    <xf numFmtId="0" fontId="31" fillId="0" borderId="39"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53" fillId="0" borderId="0" xfId="0" applyFont="1" applyAlignment="1">
      <alignment horizontal="left" vertical="center"/>
    </xf>
    <xf numFmtId="14" fontId="32" fillId="0" borderId="40" xfId="0" applyNumberFormat="1" applyFont="1" applyBorder="1">
      <alignment vertical="center"/>
    </xf>
    <xf numFmtId="0" fontId="31" fillId="0" borderId="2" xfId="0" applyFont="1" applyBorder="1" applyAlignment="1">
      <alignment horizontal="lef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30" fillId="0" borderId="0" xfId="0" applyFont="1" applyAlignment="1">
      <alignment vertical="top" wrapText="1"/>
    </xf>
    <xf numFmtId="0" fontId="20" fillId="0" borderId="4" xfId="0" applyFont="1" applyBorder="1">
      <alignment vertical="center"/>
    </xf>
    <xf numFmtId="0" fontId="58" fillId="0" borderId="0" xfId="0" applyFont="1">
      <alignment vertical="center"/>
    </xf>
    <xf numFmtId="0" fontId="13" fillId="0" borderId="2" xfId="0" applyFont="1" applyBorder="1">
      <alignment vertical="center"/>
    </xf>
    <xf numFmtId="49" fontId="13" fillId="0" borderId="2" xfId="2" applyNumberFormat="1" applyFont="1" applyFill="1" applyBorder="1" applyAlignment="1">
      <alignment vertical="center" shrinkToFit="1"/>
    </xf>
    <xf numFmtId="0" fontId="31" fillId="0" borderId="7" xfId="0" applyFont="1" applyBorder="1" applyAlignment="1">
      <alignment horizontal="right" vertical="center"/>
    </xf>
    <xf numFmtId="0" fontId="31" fillId="0" borderId="8" xfId="0" applyFont="1" applyBorder="1" applyAlignment="1">
      <alignment horizontal="right" vertical="center"/>
    </xf>
    <xf numFmtId="0" fontId="31" fillId="0" borderId="17" xfId="0" applyFont="1" applyBorder="1" applyAlignment="1">
      <alignment horizontal="left" vertical="center"/>
    </xf>
    <xf numFmtId="0" fontId="30" fillId="0" borderId="0" xfId="0" applyFont="1" applyAlignment="1">
      <alignment vertical="top"/>
    </xf>
    <xf numFmtId="0" fontId="13" fillId="0" borderId="22" xfId="0" applyFont="1" applyBorder="1" applyAlignment="1">
      <alignment horizontal="left" vertical="center"/>
    </xf>
    <xf numFmtId="0" fontId="13" fillId="0" borderId="10" xfId="0" applyFont="1" applyBorder="1" applyAlignment="1">
      <alignment horizontal="center" vertical="center"/>
    </xf>
    <xf numFmtId="0" fontId="3" fillId="0" borderId="0" xfId="1" applyFill="1" applyBorder="1" applyAlignment="1" applyProtection="1">
      <alignment vertical="center"/>
    </xf>
    <xf numFmtId="0" fontId="31" fillId="9" borderId="1" xfId="0" applyFont="1" applyFill="1" applyBorder="1" applyAlignment="1">
      <alignment horizontal="right" vertical="center"/>
    </xf>
    <xf numFmtId="0" fontId="31" fillId="9" borderId="2" xfId="0" applyFont="1" applyFill="1" applyBorder="1">
      <alignment vertical="center"/>
    </xf>
    <xf numFmtId="0" fontId="31" fillId="9" borderId="2" xfId="0" applyFont="1" applyFill="1" applyBorder="1" applyAlignment="1">
      <alignment horizontal="center" vertical="center"/>
    </xf>
    <xf numFmtId="0" fontId="31" fillId="9" borderId="2" xfId="0" applyFont="1" applyFill="1" applyBorder="1" applyAlignment="1">
      <alignment horizontal="left" vertical="center"/>
    </xf>
    <xf numFmtId="0" fontId="32" fillId="9" borderId="3" xfId="0" applyFont="1" applyFill="1" applyBorder="1">
      <alignment vertical="center"/>
    </xf>
    <xf numFmtId="0" fontId="31" fillId="9" borderId="4" xfId="0" applyFont="1" applyFill="1" applyBorder="1">
      <alignment vertical="center"/>
    </xf>
    <xf numFmtId="0" fontId="32" fillId="9" borderId="5" xfId="0" applyFont="1" applyFill="1" applyBorder="1">
      <alignment vertical="center"/>
    </xf>
    <xf numFmtId="0" fontId="55" fillId="0" borderId="1" xfId="0" applyFont="1" applyBorder="1">
      <alignment vertical="center"/>
    </xf>
    <xf numFmtId="0" fontId="32" fillId="0" borderId="12" xfId="0" applyFont="1" applyBorder="1" applyAlignment="1">
      <alignment horizontal="right" vertical="center"/>
    </xf>
    <xf numFmtId="38" fontId="32" fillId="0" borderId="12" xfId="2" applyFont="1" applyFill="1" applyBorder="1" applyAlignment="1" applyProtection="1">
      <alignment horizontal="right" vertical="center" shrinkToFit="1"/>
      <protection locked="0"/>
    </xf>
    <xf numFmtId="38" fontId="32" fillId="0" borderId="11" xfId="2" applyFont="1" applyFill="1" applyBorder="1" applyAlignment="1">
      <alignment horizontal="right" vertical="center" shrinkToFit="1"/>
    </xf>
    <xf numFmtId="0" fontId="31" fillId="0" borderId="2" xfId="0" applyFont="1" applyBorder="1" applyAlignment="1">
      <alignment vertical="center" shrinkToFit="1"/>
    </xf>
    <xf numFmtId="49" fontId="32" fillId="0" borderId="2" xfId="0" applyNumberFormat="1" applyFont="1" applyBorder="1">
      <alignment vertical="center"/>
    </xf>
    <xf numFmtId="0" fontId="43" fillId="0" borderId="2" xfId="0" applyFont="1" applyBorder="1" applyAlignment="1">
      <alignment vertical="center" wrapText="1"/>
    </xf>
    <xf numFmtId="0" fontId="2" fillId="0" borderId="2" xfId="0" applyFont="1" applyBorder="1" applyAlignment="1">
      <alignment vertical="center" wrapText="1"/>
    </xf>
    <xf numFmtId="49" fontId="31" fillId="0" borderId="2" xfId="0" applyNumberFormat="1" applyFont="1" applyBorder="1" applyAlignment="1">
      <alignment horizontal="left" vertical="center"/>
    </xf>
    <xf numFmtId="0" fontId="65" fillId="0" borderId="0" xfId="0" applyFont="1" applyAlignment="1">
      <alignment horizontal="right"/>
    </xf>
    <xf numFmtId="0" fontId="49" fillId="0" borderId="0" xfId="0" applyFont="1" applyAlignment="1"/>
    <xf numFmtId="0" fontId="10"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13" fillId="0" borderId="25" xfId="0" applyFont="1" applyBorder="1" applyAlignment="1">
      <alignment horizontal="left" vertical="center"/>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13" fillId="0" borderId="15" xfId="0" applyFont="1" applyBorder="1" applyAlignment="1">
      <alignment horizontal="left" vertical="center"/>
    </xf>
    <xf numFmtId="0" fontId="13" fillId="0" borderId="17" xfId="0" applyFont="1" applyBorder="1">
      <alignment vertical="center"/>
    </xf>
    <xf numFmtId="0" fontId="13" fillId="0" borderId="9" xfId="0" applyFont="1" applyBorder="1" applyAlignment="1">
      <alignment horizontal="left" vertical="center"/>
    </xf>
    <xf numFmtId="0" fontId="27" fillId="5" borderId="10" xfId="0" applyFont="1" applyFill="1" applyBorder="1" applyAlignment="1">
      <alignment horizontal="left" vertical="center" wrapText="1"/>
    </xf>
    <xf numFmtId="0" fontId="31" fillId="0" borderId="6" xfId="0" applyFont="1" applyBorder="1" applyAlignment="1">
      <alignment horizontal="left" vertical="center"/>
    </xf>
    <xf numFmtId="0" fontId="31" fillId="0" borderId="15" xfId="0" applyFont="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shrinkToFit="1"/>
    </xf>
    <xf numFmtId="0" fontId="31" fillId="0" borderId="4" xfId="0" applyFont="1" applyBorder="1" applyAlignment="1">
      <alignment horizontal="left" vertical="center"/>
    </xf>
    <xf numFmtId="181" fontId="31" fillId="0" borderId="4" xfId="0" applyNumberFormat="1" applyFont="1" applyBorder="1" applyAlignment="1">
      <alignment horizontal="left" vertical="center"/>
    </xf>
    <xf numFmtId="181" fontId="31" fillId="0" borderId="5" xfId="0" applyNumberFormat="1" applyFont="1" applyBorder="1" applyAlignment="1">
      <alignment horizontal="left" vertical="center"/>
    </xf>
    <xf numFmtId="0" fontId="31" fillId="0" borderId="5" xfId="0" applyFont="1" applyBorder="1" applyAlignment="1">
      <alignment horizontal="left" vertical="center"/>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69" fillId="0" borderId="1" xfId="0" applyFont="1" applyBorder="1" applyAlignment="1">
      <alignment horizontal="left" vertical="center"/>
    </xf>
    <xf numFmtId="0" fontId="27" fillId="0" borderId="15" xfId="0" applyFont="1" applyBorder="1" applyAlignment="1">
      <alignment horizontal="right" vertical="center"/>
    </xf>
    <xf numFmtId="0" fontId="27" fillId="0" borderId="17" xfId="0" applyFont="1" applyBorder="1" applyAlignment="1">
      <alignment horizontal="left" vertical="center" wrapText="1"/>
    </xf>
    <xf numFmtId="0" fontId="13" fillId="0" borderId="15" xfId="0" applyFont="1" applyBorder="1">
      <alignment vertical="center"/>
    </xf>
    <xf numFmtId="0" fontId="31" fillId="0" borderId="15" xfId="0" applyFont="1" applyBorder="1" applyAlignment="1">
      <alignment horizontal="right"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5" xfId="0" applyFont="1" applyBorder="1" applyAlignment="1">
      <alignment horizontal="center" vertical="center"/>
    </xf>
    <xf numFmtId="179" fontId="31" fillId="2" borderId="15" xfId="0" applyNumberFormat="1" applyFont="1" applyFill="1" applyBorder="1" applyAlignment="1">
      <alignment horizontal="left" vertical="center"/>
    </xf>
    <xf numFmtId="5" fontId="31" fillId="2" borderId="15"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2" borderId="0" xfId="0" applyFont="1" applyFill="1" applyAlignment="1">
      <alignment vertical="center" shrinkToFit="1"/>
    </xf>
    <xf numFmtId="14" fontId="10" fillId="12" borderId="0" xfId="0" applyNumberFormat="1" applyFont="1" applyFill="1">
      <alignment vertical="center"/>
    </xf>
    <xf numFmtId="5" fontId="10" fillId="12" borderId="0" xfId="0" applyNumberFormat="1" applyFont="1" applyFill="1">
      <alignment vertical="center"/>
    </xf>
    <xf numFmtId="0" fontId="10" fillId="12" borderId="0" xfId="0" applyFont="1" applyFill="1">
      <alignment vertical="center"/>
    </xf>
    <xf numFmtId="0" fontId="33" fillId="7" borderId="0" xfId="0" applyFont="1" applyFill="1">
      <alignment vertical="center"/>
    </xf>
    <xf numFmtId="0" fontId="72" fillId="13" borderId="0" xfId="0" applyFont="1" applyFill="1">
      <alignment vertical="center"/>
    </xf>
    <xf numFmtId="0" fontId="30" fillId="13" borderId="0" xfId="0" applyFont="1" applyFill="1">
      <alignment vertical="center"/>
    </xf>
    <xf numFmtId="0" fontId="34" fillId="0" borderId="0" xfId="0" applyFont="1" applyAlignment="1">
      <alignment horizontal="left" vertical="top"/>
    </xf>
    <xf numFmtId="0" fontId="73" fillId="13" borderId="0" xfId="0" applyFont="1" applyFill="1">
      <alignment vertical="center"/>
    </xf>
    <xf numFmtId="0" fontId="53" fillId="0" borderId="0" xfId="0" applyFont="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49" fontId="31" fillId="14" borderId="15" xfId="0" applyNumberFormat="1" applyFont="1" applyFill="1" applyBorder="1" applyAlignment="1">
      <alignment horizontal="left" vertical="center"/>
    </xf>
    <xf numFmtId="177" fontId="31" fillId="14" borderId="15" xfId="0" applyNumberFormat="1" applyFont="1" applyFill="1" applyBorder="1" applyAlignment="1">
      <alignment horizontal="left" vertical="center"/>
    </xf>
    <xf numFmtId="49" fontId="13" fillId="0" borderId="22" xfId="2" applyNumberFormat="1" applyFont="1" applyFill="1" applyBorder="1" applyAlignment="1">
      <alignment vertical="center" shrinkToFit="1"/>
    </xf>
    <xf numFmtId="49" fontId="13" fillId="14" borderId="24" xfId="2" applyNumberFormat="1" applyFont="1" applyFill="1" applyBorder="1" applyAlignment="1">
      <alignment vertical="center" shrinkToFit="1"/>
    </xf>
    <xf numFmtId="49" fontId="13" fillId="2" borderId="24" xfId="7" applyNumberFormat="1" applyFont="1" applyFill="1" applyBorder="1" applyAlignment="1">
      <alignment vertical="center" shrinkToFit="1"/>
    </xf>
    <xf numFmtId="0" fontId="13" fillId="6" borderId="27" xfId="7" applyNumberFormat="1" applyFont="1" applyFill="1" applyBorder="1" applyAlignment="1" applyProtection="1">
      <alignment vertical="center" shrinkToFit="1"/>
      <protection locked="0"/>
    </xf>
    <xf numFmtId="49" fontId="13" fillId="2" borderId="24" xfId="7" applyNumberFormat="1" applyFont="1" applyFill="1" applyBorder="1" applyAlignment="1" applyProtection="1">
      <alignment vertical="center" shrinkToFit="1"/>
      <protection locked="0"/>
    </xf>
    <xf numFmtId="49" fontId="13" fillId="2" borderId="14" xfId="7" applyNumberFormat="1" applyFont="1" applyFill="1" applyBorder="1" applyAlignment="1">
      <alignment vertical="center" shrinkToFit="1"/>
    </xf>
    <xf numFmtId="49" fontId="13" fillId="2" borderId="9" xfId="7" applyNumberFormat="1" applyFont="1" applyFill="1" applyBorder="1" applyAlignment="1">
      <alignment vertical="center" shrinkToFit="1"/>
    </xf>
    <xf numFmtId="49" fontId="13" fillId="2" borderId="10" xfId="7" applyNumberFormat="1" applyFont="1" applyFill="1" applyBorder="1" applyAlignment="1">
      <alignment vertical="center" shrinkToFit="1"/>
    </xf>
    <xf numFmtId="0" fontId="20" fillId="0" borderId="0" xfId="0" applyFont="1" applyAlignment="1">
      <alignment horizontal="left" vertical="top" wrapText="1"/>
    </xf>
    <xf numFmtId="0" fontId="60" fillId="0" borderId="0" xfId="0" applyFont="1">
      <alignment vertical="center"/>
    </xf>
    <xf numFmtId="0" fontId="10" fillId="10" borderId="15" xfId="0" applyFont="1" applyFill="1" applyBorder="1" applyAlignment="1">
      <alignment horizontal="center" vertical="center"/>
    </xf>
    <xf numFmtId="0" fontId="10" fillId="10" borderId="16" xfId="0" applyFont="1" applyFill="1" applyBorder="1" applyAlignment="1">
      <alignment horizontal="center" vertical="center"/>
    </xf>
    <xf numFmtId="0" fontId="10" fillId="10" borderId="17" xfId="0" applyFont="1" applyFill="1" applyBorder="1" applyAlignment="1">
      <alignment horizontal="center" vertical="center"/>
    </xf>
    <xf numFmtId="0" fontId="10" fillId="11" borderId="15" xfId="0" applyFont="1" applyFill="1" applyBorder="1" applyAlignment="1">
      <alignment horizontal="center" vertical="center"/>
    </xf>
    <xf numFmtId="0" fontId="10" fillId="11" borderId="16" xfId="0" applyFont="1" applyFill="1" applyBorder="1" applyAlignment="1">
      <alignment horizontal="center" vertical="center"/>
    </xf>
    <xf numFmtId="0" fontId="10" fillId="11" borderId="17"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0" xfId="0" applyFont="1" applyAlignment="1">
      <alignment horizontal="left" vertical="top" wrapText="1"/>
    </xf>
    <xf numFmtId="0" fontId="0" fillId="0" borderId="5" xfId="0" applyBorder="1" applyAlignment="1">
      <alignment vertical="center"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vertical="center" wrapText="1"/>
    </xf>
    <xf numFmtId="0" fontId="0" fillId="0" borderId="0" xfId="0"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0" fillId="0" borderId="0" xfId="0">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5" borderId="10" xfId="0" applyFont="1" applyFill="1" applyBorder="1">
      <alignment vertical="center"/>
    </xf>
    <xf numFmtId="0" fontId="0" fillId="5" borderId="10" xfId="0" applyFill="1" applyBorder="1">
      <alignment vertical="center"/>
    </xf>
    <xf numFmtId="0" fontId="10" fillId="11" borderId="10" xfId="0" applyFont="1" applyFill="1" applyBorder="1" applyAlignment="1">
      <alignment vertical="center" shrinkToFit="1"/>
    </xf>
    <xf numFmtId="0" fontId="10" fillId="9" borderId="15"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17"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38" fontId="77" fillId="16" borderId="0" xfId="5" applyNumberFormat="1" applyFont="1" applyFill="1" applyBorder="1" applyAlignment="1" applyProtection="1">
      <alignment vertical="center" wrapText="1"/>
    </xf>
    <xf numFmtId="38" fontId="77" fillId="16" borderId="0" xfId="5" applyNumberFormat="1" applyFont="1" applyFill="1" applyBorder="1" applyAlignment="1" applyProtection="1">
      <alignment vertical="center"/>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66" fillId="0" borderId="2" xfId="0" applyFont="1" applyBorder="1" applyAlignment="1">
      <alignment vertical="center" shrinkToFit="1"/>
    </xf>
    <xf numFmtId="0" fontId="67" fillId="0" borderId="2" xfId="0" applyFont="1" applyBorder="1" applyAlignment="1">
      <alignmen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70"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4"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59" fillId="0" borderId="0" xfId="0" applyFont="1" applyAlignment="1">
      <alignment horizontal="left" vertical="top" wrapText="1"/>
    </xf>
    <xf numFmtId="0" fontId="60" fillId="0" borderId="0" xfId="0" applyFont="1" applyAlignment="1">
      <alignment horizontal="left" vertical="top" wrapText="1"/>
    </xf>
    <xf numFmtId="0" fontId="31" fillId="0" borderId="0" xfId="0" applyFont="1" applyAlignment="1">
      <alignment vertical="top" wrapText="1"/>
    </xf>
    <xf numFmtId="0" fontId="61" fillId="0" borderId="0" xfId="0" applyFont="1" applyAlignment="1">
      <alignment vertical="center" wrapText="1"/>
    </xf>
    <xf numFmtId="0" fontId="31" fillId="0" borderId="0" xfId="0" applyFont="1" applyAlignment="1">
      <alignment vertical="center" wrapText="1"/>
    </xf>
    <xf numFmtId="0" fontId="41" fillId="0" borderId="20" xfId="0" applyFont="1" applyBorder="1" applyAlignment="1">
      <alignment vertical="center" wrapText="1"/>
    </xf>
    <xf numFmtId="0" fontId="42" fillId="0" borderId="21" xfId="0" applyFont="1" applyBorder="1" applyAlignment="1">
      <alignment vertical="center" wrapText="1"/>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8" fillId="0" borderId="7" xfId="0" applyFont="1" applyBorder="1" applyAlignment="1">
      <alignment horizontal="left"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15" xfId="0" applyFont="1" applyBorder="1" applyAlignment="1">
      <alignment horizontal="left" vertical="center"/>
    </xf>
    <xf numFmtId="0" fontId="43" fillId="0" borderId="18" xfId="0" applyFont="1" applyBorder="1" applyAlignment="1">
      <alignment vertical="center" wrapText="1"/>
    </xf>
    <xf numFmtId="0" fontId="44" fillId="0" borderId="19" xfId="0" applyFont="1" applyBorder="1" applyAlignment="1">
      <alignment vertical="center" wrapText="1"/>
    </xf>
    <xf numFmtId="0" fontId="31" fillId="9" borderId="0" xfId="0" applyFont="1" applyFill="1" applyAlignment="1">
      <alignment horizontal="left" vertical="center"/>
    </xf>
    <xf numFmtId="0" fontId="31" fillId="9" borderId="4" xfId="0" applyFont="1" applyFill="1" applyBorder="1" applyAlignment="1">
      <alignment vertical="center" wrapText="1"/>
    </xf>
    <xf numFmtId="0" fontId="0" fillId="9" borderId="0" xfId="0" applyFill="1" applyAlignment="1">
      <alignment vertical="center" wrapText="1"/>
    </xf>
    <xf numFmtId="0" fontId="0" fillId="9" borderId="5" xfId="0" applyFill="1" applyBorder="1" applyAlignment="1">
      <alignment vertical="center" wrapText="1"/>
    </xf>
    <xf numFmtId="0" fontId="55" fillId="0" borderId="41" xfId="0" applyFont="1" applyBorder="1" applyAlignment="1">
      <alignment vertical="center" wrapText="1"/>
    </xf>
    <xf numFmtId="0" fontId="64" fillId="0" borderId="42" xfId="0" applyFont="1" applyBorder="1" applyAlignment="1">
      <alignment vertical="center" wrapText="1"/>
    </xf>
    <xf numFmtId="0" fontId="64" fillId="0" borderId="43" xfId="0" applyFont="1" applyBorder="1" applyAlignment="1">
      <alignment vertical="center" wrapText="1"/>
    </xf>
    <xf numFmtId="0" fontId="31" fillId="0" borderId="4" xfId="0" applyFont="1" applyBorder="1" applyAlignment="1">
      <alignment horizontal="left" vertical="center"/>
    </xf>
    <xf numFmtId="0" fontId="0" fillId="0" borderId="5" xfId="0" applyBorder="1" applyAlignment="1">
      <alignment horizontal="left" vertical="center"/>
    </xf>
    <xf numFmtId="0" fontId="0" fillId="9" borderId="0" xfId="0" applyFill="1">
      <alignment vertical="center"/>
    </xf>
    <xf numFmtId="0" fontId="0" fillId="9" borderId="5" xfId="0" applyFill="1" applyBorder="1">
      <alignment vertical="center"/>
    </xf>
    <xf numFmtId="0" fontId="62" fillId="0" borderId="44" xfId="0" applyFont="1" applyBorder="1" applyAlignment="1">
      <alignment vertical="center" wrapText="1"/>
    </xf>
    <xf numFmtId="0" fontId="63" fillId="0" borderId="45" xfId="0" applyFont="1" applyBorder="1" applyAlignment="1">
      <alignment vertical="center" wrapText="1"/>
    </xf>
    <xf numFmtId="0" fontId="63" fillId="0" borderId="46" xfId="0" applyFont="1" applyBorder="1" applyAlignment="1">
      <alignment vertical="center" wrapText="1"/>
    </xf>
    <xf numFmtId="0" fontId="49" fillId="0" borderId="0" xfId="0" applyFont="1">
      <alignment vertical="center"/>
    </xf>
    <xf numFmtId="0" fontId="52" fillId="13" borderId="0" xfId="0" applyFont="1" applyFill="1">
      <alignment vertical="center"/>
    </xf>
    <xf numFmtId="0" fontId="0" fillId="13" borderId="0" xfId="0" applyFill="1">
      <alignment vertical="center"/>
    </xf>
    <xf numFmtId="0" fontId="54" fillId="0" borderId="0" xfId="1" applyFont="1" applyFill="1" applyAlignment="1" applyProtection="1">
      <alignment horizontal="left" vertical="center"/>
    </xf>
    <xf numFmtId="0" fontId="2" fillId="0" borderId="19" xfId="0" applyFont="1" applyBorder="1" applyAlignment="1">
      <alignment vertical="center" wrapText="1"/>
    </xf>
    <xf numFmtId="0" fontId="31" fillId="0" borderId="0" xfId="0" applyFont="1" applyAlignment="1">
      <alignment horizontal="left" vertical="center" shrinkToFit="1"/>
    </xf>
    <xf numFmtId="0" fontId="41" fillId="0" borderId="20" xfId="0" applyFont="1" applyBorder="1" applyAlignment="1">
      <alignment horizontal="left" vertical="center" wrapText="1"/>
    </xf>
    <xf numFmtId="0" fontId="40" fillId="0" borderId="21" xfId="0" applyFont="1" applyBorder="1" applyAlignment="1">
      <alignment horizontal="left" vertical="center" wrapText="1"/>
    </xf>
    <xf numFmtId="0" fontId="31" fillId="0" borderId="15" xfId="0" applyFont="1" applyBorder="1" applyAlignment="1">
      <alignment horizontal="left" vertical="center" wrapText="1"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7" xfId="0" applyBorder="1" applyAlignment="1">
      <alignment horizontal="center" vertical="center"/>
    </xf>
    <xf numFmtId="0" fontId="13" fillId="0" borderId="7" xfId="0" applyFont="1" applyBorder="1" applyAlignment="1">
      <alignment horizontal="left" vertical="center" wrapText="1"/>
    </xf>
    <xf numFmtId="38" fontId="20" fillId="15" borderId="15" xfId="7" applyBorder="1" applyAlignment="1" applyProtection="1">
      <alignment horizontal="left" vertical="center" wrapText="1"/>
    </xf>
    <xf numFmtId="38" fontId="20" fillId="15" borderId="17"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5ED78A05-A25E-4032-8B66-E823560F7036}"/>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00B0F0"/>
        </patternFill>
      </fill>
    </dxf>
    <dxf>
      <font>
        <color rgb="FFFFFFFF"/>
      </font>
      <fill>
        <patternFill>
          <bgColor rgb="FFFF0000"/>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00B0F0"/>
        </patternFill>
      </fill>
    </dxf>
    <dxf>
      <font>
        <color rgb="FFFF0000"/>
      </font>
      <fill>
        <patternFill>
          <bgColor rgb="FF00B05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ill>
        <patternFill>
          <bgColor rgb="FFFFFF00"/>
        </patternFill>
      </fill>
    </dxf>
    <dxf>
      <fill>
        <patternFill patternType="solid">
          <bgColor rgb="FFFFFFCC"/>
        </patternFill>
      </fill>
    </dxf>
    <dxf>
      <fill>
        <patternFill>
          <bgColor rgb="FFFFFFCC"/>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bgColor rgb="FFFFFFCC"/>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FF0000"/>
        </patternFill>
      </fill>
    </dxf>
    <dxf>
      <fill>
        <patternFill>
          <bgColor rgb="FF00B05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patternType="solid">
          <bgColor rgb="FFFFFFCC"/>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CC"/>
        </patternFill>
      </fill>
    </dxf>
    <dxf>
      <fill>
        <patternFill>
          <bgColor rgb="FFFFFF00"/>
        </patternFill>
      </fill>
    </dxf>
    <dxf>
      <fill>
        <patternFill patternType="solid">
          <bgColor rgb="FFFFFFCC"/>
        </patternFill>
      </fill>
    </dxf>
    <dxf>
      <fill>
        <patternFill>
          <bgColor rgb="FFFF0000"/>
        </patternFill>
      </fill>
    </dxf>
    <dxf>
      <fill>
        <patternFill>
          <bgColor rgb="FF00B0F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CC"/>
        </patternFill>
      </fill>
    </dxf>
    <dxf>
      <fill>
        <patternFill>
          <bgColor rgb="FFFFFFCC"/>
        </patternFill>
      </fill>
    </dxf>
    <dxf>
      <fill>
        <patternFill>
          <bgColor rgb="FF00B0F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申込にあたっての注意事項!$C$137" lockText="1"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24</xdr:row>
      <xdr:rowOff>723900</xdr:rowOff>
    </xdr:from>
    <xdr:to>
      <xdr:col>6</xdr:col>
      <xdr:colOff>19050</xdr:colOff>
      <xdr:row>24</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600075</xdr:colOff>
      <xdr:row>15</xdr:row>
      <xdr:rowOff>142875</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877300" y="448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8477250" cy="409575"/>
        </a:xfrm>
        <a:prstGeom prst="leftArrow">
          <a:avLst>
            <a:gd name="adj1" fmla="val 50000"/>
            <a:gd name="adj2" fmla="val 1197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8F02FABD-FBAA-30CA-1711-7A3381520FAC}"/>
            </a:ext>
          </a:extLst>
        </xdr:cNvPr>
        <xdr:cNvGrpSpPr/>
      </xdr:nvGrpSpPr>
      <xdr:grpSpPr>
        <a:xfrm>
          <a:off x="9382125" y="2133600"/>
          <a:ext cx="676275" cy="2762250"/>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115300</xdr:rowOff>
    </xdr:to>
    <xdr:grpSp>
      <xdr:nvGrpSpPr>
        <xdr:cNvPr id="3" name="グループ化 2">
          <a:extLst>
            <a:ext uri="{FF2B5EF4-FFF2-40B4-BE49-F238E27FC236}">
              <a16:creationId xmlns:a16="http://schemas.microsoft.com/office/drawing/2014/main" id="{04DFB6C2-6617-3495-1BDD-4719AAC0803B}"/>
            </a:ext>
          </a:extLst>
        </xdr:cNvPr>
        <xdr:cNvGrpSpPr/>
      </xdr:nvGrpSpPr>
      <xdr:grpSpPr>
        <a:xfrm>
          <a:off x="9382125" y="4886545"/>
          <a:ext cx="674664" cy="924705"/>
          <a:chOff x="9404966" y="4886545"/>
          <a:chExt cx="1604323" cy="924705"/>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19694"/>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11250"/>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0</xdr:col>
          <xdr:colOff>1543050</xdr:colOff>
          <xdr:row>37</xdr:row>
          <xdr:rowOff>28575</xdr:rowOff>
        </xdr:from>
        <xdr:to>
          <xdr:col>3</xdr:col>
          <xdr:colOff>400050</xdr:colOff>
          <xdr:row>37</xdr:row>
          <xdr:rowOff>276225</xdr:rowOff>
        </xdr:to>
        <xdr:sp macro="" textlink="">
          <xdr:nvSpPr>
            <xdr:cNvPr id="6213" name="Option Button 69" descr="土木工事、舗装工事"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1543050</xdr:colOff>
          <xdr:row>38</xdr:row>
          <xdr:rowOff>38100</xdr:rowOff>
        </xdr:from>
        <xdr:to>
          <xdr:col>2</xdr:col>
          <xdr:colOff>495300</xdr:colOff>
          <xdr:row>38</xdr:row>
          <xdr:rowOff>285750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1533525</xdr:colOff>
          <xdr:row>36</xdr:row>
          <xdr:rowOff>38100</xdr:rowOff>
        </xdr:from>
        <xdr:to>
          <xdr:col>3</xdr:col>
          <xdr:colOff>685800</xdr:colOff>
          <xdr:row>36</xdr:row>
          <xdr:rowOff>285750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07000" TargetMode="External"/><Relationship Id="rId3" Type="http://schemas.openxmlformats.org/officeDocument/2006/relationships/hyperlink" Target="https://www.i-sus.com/" TargetMode="External"/><Relationship Id="rId7" Type="http://schemas.openxmlformats.org/officeDocument/2006/relationships/hyperlink" Target="mailto:fukushima-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19"/>
  <sheetViews>
    <sheetView showGridLines="0" tabSelected="1" zoomScaleNormal="100" workbookViewId="0"/>
  </sheetViews>
  <sheetFormatPr defaultColWidth="9" defaultRowHeight="13.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 style="8"/>
    <col min="14" max="14" width="13.75" style="8" customWidth="1"/>
    <col min="15" max="16384" width="9" style="8"/>
  </cols>
  <sheetData>
    <row r="1" spans="1:11">
      <c r="A1" s="2"/>
      <c r="B1" s="3"/>
      <c r="C1" s="4"/>
      <c r="D1" s="5"/>
      <c r="E1" s="5"/>
      <c r="F1" s="6" t="str">
        <f>C136</f>
        <v>information-bridge Ver.7 福島県LGWAN対応版</v>
      </c>
      <c r="G1" s="7"/>
    </row>
    <row r="2" spans="1:11" ht="20.100000000000001" customHeight="1">
      <c r="A2" s="9">
        <v>1</v>
      </c>
      <c r="B2" s="10" t="s">
        <v>0</v>
      </c>
      <c r="G2" s="11"/>
    </row>
    <row r="3" spans="1:11" ht="9.9499999999999993" customHeight="1">
      <c r="A3" s="12"/>
      <c r="C3" s="14"/>
      <c r="G3" s="11"/>
    </row>
    <row r="4" spans="1:11" ht="45" customHeight="1">
      <c r="A4" s="12"/>
      <c r="B4" s="264" t="s">
        <v>1</v>
      </c>
      <c r="C4" s="265"/>
      <c r="D4" s="265"/>
      <c r="E4" s="265"/>
      <c r="F4" s="265"/>
      <c r="G4" s="251"/>
    </row>
    <row r="5" spans="1:11" ht="81" customHeight="1">
      <c r="A5" s="12"/>
      <c r="B5" s="15" t="s">
        <v>2</v>
      </c>
      <c r="C5" s="270" t="s">
        <v>3</v>
      </c>
      <c r="D5" s="270"/>
      <c r="E5" s="270"/>
      <c r="F5" s="270"/>
      <c r="G5" s="251"/>
      <c r="H5" s="17"/>
      <c r="I5" s="17"/>
      <c r="J5" s="17"/>
      <c r="K5" s="17"/>
    </row>
    <row r="6" spans="1:11">
      <c r="A6" s="12"/>
      <c r="B6" s="15"/>
      <c r="C6" s="18" t="s">
        <v>4</v>
      </c>
      <c r="D6" s="19"/>
      <c r="E6" s="19"/>
      <c r="F6" s="19"/>
      <c r="G6" s="16"/>
      <c r="H6" s="17"/>
      <c r="I6" s="17"/>
      <c r="J6" s="17"/>
      <c r="K6" s="17"/>
    </row>
    <row r="7" spans="1:11">
      <c r="A7" s="12"/>
      <c r="B7" s="15"/>
      <c r="C7" s="269" t="s">
        <v>5</v>
      </c>
      <c r="D7" s="269"/>
      <c r="E7" s="269"/>
      <c r="F7" s="269"/>
      <c r="G7" s="16"/>
      <c r="H7" s="17"/>
      <c r="I7" s="17"/>
      <c r="J7" s="17"/>
      <c r="K7" s="17"/>
    </row>
    <row r="8" spans="1:11" ht="22.5" customHeight="1">
      <c r="A8" s="12"/>
      <c r="B8" s="15"/>
      <c r="C8" s="20"/>
      <c r="D8" s="20"/>
      <c r="E8" s="21" t="s">
        <v>6</v>
      </c>
      <c r="F8" s="20"/>
      <c r="G8" s="16"/>
      <c r="H8" s="17"/>
      <c r="I8" s="17"/>
      <c r="J8" s="17"/>
      <c r="K8" s="17"/>
    </row>
    <row r="9" spans="1:11" ht="67.5" customHeight="1">
      <c r="A9" s="12"/>
      <c r="B9" s="15" t="s">
        <v>7</v>
      </c>
      <c r="C9" s="250" t="s">
        <v>225</v>
      </c>
      <c r="D9" s="250"/>
      <c r="E9" s="250"/>
      <c r="F9" s="250"/>
      <c r="G9" s="251"/>
      <c r="H9" s="17"/>
      <c r="I9" s="17"/>
      <c r="J9" s="17"/>
      <c r="K9" s="17"/>
    </row>
    <row r="10" spans="1:11" ht="44.25" customHeight="1">
      <c r="A10" s="12"/>
      <c r="B10" s="15" t="s">
        <v>8</v>
      </c>
      <c r="C10" s="250" t="s">
        <v>9</v>
      </c>
      <c r="D10" s="250"/>
      <c r="E10" s="250"/>
      <c r="F10" s="250"/>
      <c r="G10" s="251"/>
      <c r="H10" s="17"/>
      <c r="I10" s="17"/>
      <c r="J10" s="17"/>
      <c r="K10" s="17"/>
    </row>
    <row r="11" spans="1:11" s="27" customFormat="1" ht="30.75" customHeight="1">
      <c r="A11" s="28">
        <v>2</v>
      </c>
      <c r="B11" s="29" t="s">
        <v>10</v>
      </c>
      <c r="G11" s="30"/>
    </row>
    <row r="12" spans="1:11" ht="71.25" customHeight="1">
      <c r="A12" s="12"/>
      <c r="B12" s="15" t="s">
        <v>2</v>
      </c>
      <c r="C12" s="271" t="s">
        <v>11</v>
      </c>
      <c r="D12" s="250"/>
      <c r="E12" s="250"/>
      <c r="F12" s="250"/>
      <c r="G12" s="251"/>
    </row>
    <row r="13" spans="1:11" ht="45.75" customHeight="1">
      <c r="A13" s="12"/>
      <c r="B13" s="15" t="s">
        <v>7</v>
      </c>
      <c r="C13" s="250" t="s">
        <v>12</v>
      </c>
      <c r="D13" s="250"/>
      <c r="E13" s="250"/>
      <c r="F13" s="250"/>
      <c r="G13" s="251"/>
      <c r="H13" s="250"/>
      <c r="I13" s="250"/>
      <c r="J13" s="250"/>
      <c r="K13" s="250"/>
    </row>
    <row r="14" spans="1:11" ht="20.100000000000001" customHeight="1">
      <c r="A14" s="9">
        <v>3</v>
      </c>
      <c r="B14" s="10" t="s">
        <v>13</v>
      </c>
      <c r="G14" s="11"/>
    </row>
    <row r="15" spans="1:11" ht="82.5" customHeight="1">
      <c r="A15" s="12"/>
      <c r="B15" s="15" t="s">
        <v>2</v>
      </c>
      <c r="C15" s="250" t="s">
        <v>14</v>
      </c>
      <c r="D15" s="250"/>
      <c r="E15" s="250"/>
      <c r="F15" s="250"/>
      <c r="G15" s="251"/>
      <c r="H15" s="17"/>
      <c r="I15" s="17"/>
      <c r="J15" s="17"/>
      <c r="K15" s="17"/>
    </row>
    <row r="16" spans="1:11" ht="32.25" customHeight="1">
      <c r="A16" s="28">
        <v>4</v>
      </c>
      <c r="B16" s="29" t="s">
        <v>15</v>
      </c>
      <c r="C16" s="22"/>
      <c r="G16" s="11"/>
    </row>
    <row r="17" spans="1:11" ht="63" customHeight="1">
      <c r="A17" s="12"/>
      <c r="B17" s="15" t="s">
        <v>2</v>
      </c>
      <c r="C17" s="250"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7" s="250"/>
      <c r="E17" s="250"/>
      <c r="F17" s="250"/>
      <c r="G17" s="251"/>
      <c r="H17" s="17"/>
      <c r="I17" s="17"/>
      <c r="J17" s="17"/>
      <c r="K17" s="17"/>
    </row>
    <row r="18" spans="1:11" ht="39.950000000000003" customHeight="1">
      <c r="A18" s="12"/>
      <c r="B18" s="15" t="s">
        <v>7</v>
      </c>
      <c r="C18" s="250" t="s">
        <v>16</v>
      </c>
      <c r="D18" s="250"/>
      <c r="E18" s="250"/>
      <c r="F18" s="250"/>
      <c r="G18" s="11"/>
    </row>
    <row r="19" spans="1:11" ht="54" customHeight="1">
      <c r="A19" s="127"/>
      <c r="B19" s="15" t="s">
        <v>8</v>
      </c>
      <c r="C19" s="250" t="s">
        <v>17</v>
      </c>
      <c r="D19" s="250"/>
      <c r="E19" s="250"/>
      <c r="F19" s="250"/>
      <c r="G19" s="251"/>
    </row>
    <row r="20" spans="1:11" ht="54" hidden="1" customHeight="1">
      <c r="A20" s="12"/>
      <c r="B20" s="15" t="s">
        <v>18</v>
      </c>
      <c r="C20" s="250" t="s">
        <v>19</v>
      </c>
      <c r="D20" s="250"/>
      <c r="E20" s="250"/>
      <c r="F20" s="250"/>
      <c r="G20" s="251"/>
    </row>
    <row r="21" spans="1:11" ht="48" hidden="1" customHeight="1">
      <c r="A21" s="12"/>
      <c r="B21" s="15"/>
      <c r="C21" s="250" t="s">
        <v>20</v>
      </c>
      <c r="D21" s="250"/>
      <c r="E21" s="250"/>
      <c r="F21" s="250"/>
      <c r="G21" s="251"/>
    </row>
    <row r="22" spans="1:11" ht="13.5" hidden="1" customHeight="1">
      <c r="A22" s="12"/>
      <c r="B22" s="15"/>
      <c r="C22" s="248" t="s">
        <v>21</v>
      </c>
      <c r="D22" s="248"/>
      <c r="E22" s="248"/>
      <c r="F22" s="248"/>
      <c r="G22" s="249"/>
    </row>
    <row r="23" spans="1:11" ht="13.5" customHeight="1">
      <c r="A23" s="12"/>
      <c r="B23" s="15"/>
      <c r="C23" s="19"/>
      <c r="D23" s="19"/>
      <c r="E23" s="19"/>
      <c r="F23" s="19"/>
      <c r="G23" s="98"/>
    </row>
    <row r="24" spans="1:11" ht="20.100000000000001" customHeight="1">
      <c r="A24" s="9">
        <v>5</v>
      </c>
      <c r="B24" s="10" t="s">
        <v>22</v>
      </c>
      <c r="G24" s="11"/>
    </row>
    <row r="25" spans="1:11" ht="65.099999999999994" customHeight="1">
      <c r="A25" s="12"/>
      <c r="B25" s="15" t="s">
        <v>2</v>
      </c>
      <c r="C25" s="250"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5" s="250"/>
      <c r="E25" s="250"/>
      <c r="F25" s="250"/>
      <c r="G25" s="251"/>
      <c r="H25" s="17"/>
      <c r="I25" s="17"/>
      <c r="J25" s="17"/>
      <c r="K25" s="17"/>
    </row>
    <row r="26" spans="1:11" ht="24.75" customHeight="1">
      <c r="A26" s="23" t="s">
        <v>18</v>
      </c>
      <c r="B26" s="255" t="s">
        <v>23</v>
      </c>
      <c r="C26" s="256"/>
      <c r="D26" s="256"/>
      <c r="E26" s="256"/>
      <c r="F26" s="256"/>
      <c r="G26" s="11"/>
    </row>
    <row r="27" spans="1:11" ht="55.5" customHeight="1">
      <c r="A27" s="12"/>
      <c r="B27" s="15" t="s">
        <v>24</v>
      </c>
      <c r="C27" s="250" t="s">
        <v>25</v>
      </c>
      <c r="D27" s="261"/>
      <c r="E27" s="261"/>
      <c r="F27" s="261"/>
      <c r="G27" s="251"/>
    </row>
    <row r="28" spans="1:11" ht="13.5" customHeight="1">
      <c r="A28" s="12"/>
      <c r="B28" s="15"/>
      <c r="C28" s="19"/>
      <c r="D28" s="121"/>
      <c r="E28" s="121"/>
      <c r="F28" s="121"/>
      <c r="G28" s="98"/>
    </row>
    <row r="29" spans="1:11" ht="43.35" customHeight="1">
      <c r="A29" s="12"/>
      <c r="B29" s="15" t="s">
        <v>24</v>
      </c>
      <c r="C29" s="250" t="s">
        <v>226</v>
      </c>
      <c r="D29" s="261"/>
      <c r="E29" s="261"/>
      <c r="F29" s="261"/>
      <c r="G29" s="251"/>
    </row>
    <row r="30" spans="1:11" ht="15.75" customHeight="1">
      <c r="A30" s="12"/>
      <c r="C30" s="257" t="s">
        <v>26</v>
      </c>
      <c r="D30" s="258"/>
      <c r="E30" s="258"/>
      <c r="F30" s="258"/>
      <c r="G30" s="11"/>
    </row>
    <row r="31" spans="1:11" ht="13.5" customHeight="1">
      <c r="A31" s="12"/>
      <c r="C31" s="259"/>
      <c r="D31" s="260"/>
      <c r="E31" s="260"/>
      <c r="F31" s="260"/>
      <c r="G31" s="11"/>
    </row>
    <row r="32" spans="1:11" ht="28.5" customHeight="1">
      <c r="A32" s="12"/>
      <c r="B32" s="15" t="s">
        <v>24</v>
      </c>
      <c r="C32" s="262" t="s">
        <v>227</v>
      </c>
      <c r="D32" s="263"/>
      <c r="E32" s="263"/>
      <c r="F32" s="263"/>
      <c r="G32" s="251"/>
    </row>
    <row r="33" spans="1:7">
      <c r="A33" s="12"/>
      <c r="C33" s="266" t="s">
        <v>28</v>
      </c>
      <c r="D33" s="267"/>
      <c r="E33" s="267"/>
      <c r="F33" s="267"/>
      <c r="G33" s="11"/>
    </row>
    <row r="34" spans="1:7" ht="16.5" customHeight="1">
      <c r="A34" s="12"/>
      <c r="C34" s="267" t="s">
        <v>27</v>
      </c>
      <c r="D34" s="268"/>
      <c r="E34" s="268"/>
      <c r="F34" s="268"/>
      <c r="G34" s="11"/>
    </row>
    <row r="35" spans="1:7" ht="13.5" customHeight="1">
      <c r="A35" s="24"/>
      <c r="B35" s="252"/>
      <c r="C35" s="253"/>
      <c r="D35" s="253"/>
      <c r="E35" s="253"/>
      <c r="F35" s="253"/>
      <c r="G35" s="254"/>
    </row>
    <row r="41" spans="1:7" hidden="1"/>
    <row r="42" spans="1:7" hidden="1"/>
    <row r="43" spans="1:7" hidden="1">
      <c r="A43" s="8" t="s">
        <v>29</v>
      </c>
    </row>
    <row r="44" spans="1:7" hidden="1">
      <c r="C44" s="8" t="s">
        <v>30</v>
      </c>
    </row>
    <row r="45" spans="1:7" hidden="1">
      <c r="C45" s="8" t="s">
        <v>31</v>
      </c>
    </row>
    <row r="46" spans="1:7" hidden="1"/>
    <row r="47" spans="1:7" hidden="1">
      <c r="C47" s="8" t="s">
        <v>32</v>
      </c>
    </row>
    <row r="48" spans="1:7" hidden="1">
      <c r="C48" s="8" t="s">
        <v>33</v>
      </c>
    </row>
    <row r="49" spans="3:6" hidden="1"/>
    <row r="50" spans="3:6" hidden="1"/>
    <row r="51" spans="3:6" hidden="1"/>
    <row r="52" spans="3:6" hidden="1">
      <c r="C52" s="25">
        <v>43739</v>
      </c>
      <c r="F52" s="8" t="s">
        <v>34</v>
      </c>
    </row>
    <row r="53" spans="3:6" hidden="1"/>
    <row r="54" spans="3:6" hidden="1">
      <c r="C54" s="8" t="s">
        <v>35</v>
      </c>
      <c r="F54" s="8" t="s">
        <v>36</v>
      </c>
    </row>
    <row r="55" spans="3:6" hidden="1">
      <c r="C55" s="8" t="s">
        <v>35</v>
      </c>
      <c r="F55" s="8" t="s">
        <v>37</v>
      </c>
    </row>
    <row r="56" spans="3:6" hidden="1"/>
    <row r="57" spans="3:6" hidden="1">
      <c r="C57" s="26">
        <v>0.1</v>
      </c>
      <c r="F57" s="8" t="s">
        <v>36</v>
      </c>
    </row>
    <row r="58" spans="3:6" hidden="1">
      <c r="C58" s="26">
        <v>0.1</v>
      </c>
      <c r="F58" s="8" t="s">
        <v>37</v>
      </c>
    </row>
    <row r="59" spans="3:6" hidden="1"/>
    <row r="60" spans="3:6" hidden="1"/>
    <row r="61" spans="3:6" hidden="1">
      <c r="C61" s="245" t="s">
        <v>38</v>
      </c>
      <c r="D61" s="246"/>
      <c r="E61" s="246"/>
      <c r="F61" s="247"/>
    </row>
    <row r="62" spans="3:6" hidden="1">
      <c r="C62" s="149" t="str">
        <f>IF(申込にあたっての注意事項!$C$137=1,申込にあたっての注意事項!$C$96,IF(申込にあたっての注意事項!$C$137=2,申込にあたっての注意事項!$G$96,IF(申込にあたっての注意事項!$C$137=3,申込にあたっての注意事項!$O$96)))</f>
        <v>工事番号</v>
      </c>
      <c r="F62" s="11"/>
    </row>
    <row r="63" spans="3:6" hidden="1">
      <c r="C63" s="149" t="str">
        <f>IF(申込にあたっての注意事項!$C$137=1,申込にあたっての注意事項!$C$97,IF(申込にあたっての注意事項!$C$137=2,申込にあたっての注意事項!$G$97,IF(申込にあたっての注意事項!$C$137=3,申込にあたっての注意事項!$O$97)))</f>
        <v>工事番号（XML用）</v>
      </c>
      <c r="F63" s="11"/>
    </row>
    <row r="64" spans="3:6" hidden="1">
      <c r="C64" s="149" t="str">
        <f>IF(申込にあたっての注意事項!$C$137=1,申込にあたっての注意事項!$C$98,IF(申込にあたっての注意事項!$C$137=2,申込にあたっての注意事項!$G$98,IF(申込にあたっての注意事項!$C$137=3,申込にあたっての注意事項!$O$98)))</f>
        <v>工事名</v>
      </c>
      <c r="F64" s="11"/>
    </row>
    <row r="65" spans="3:6" hidden="1">
      <c r="C65" s="149" t="str">
        <f>IF(申込にあたっての注意事項!$C$137=1,申込にあたっての注意事項!$C$99,IF(申込にあたっての注意事項!$C$137=2,申込にあたっての注意事項!$G$99,IF(申込にあたっての注意事項!$C$137=3,申込にあたっての注意事項!$O$99)))</f>
        <v>契約番号</v>
      </c>
      <c r="F65" s="11"/>
    </row>
    <row r="66" spans="3:6" hidden="1">
      <c r="C66" s="149" t="str">
        <f>IF(申込にあたっての注意事項!$C$137=1,申込にあたっての注意事項!$C$100,IF(申込にあたっての注意事項!$C$137=2,申込にあたっての注意事項!$G$100,IF(申込にあたっての注意事項!$C$137=3,申込にあたっての注意事項!$O$100)))</f>
        <v>工事場所</v>
      </c>
      <c r="F66" s="11"/>
    </row>
    <row r="67" spans="3:6" hidden="1">
      <c r="C67" s="149" t="str">
        <f>IF(申込にあたっての注意事項!$C$137=1,申込にあたっての注意事項!$C$101,IF(申込にあたっての注意事項!$C$137=2,申込にあたっての注意事項!$G$101,IF(申込にあたっての注意事項!$C$137=3,申込にあたっての注意事項!$O$101)))</f>
        <v>工期</v>
      </c>
      <c r="F67" s="11"/>
    </row>
    <row r="68" spans="3:6" hidden="1">
      <c r="C68" s="149" t="str">
        <f>IF(申込にあたっての注意事項!$C$137=1,申込にあたっての注意事項!$C$102,IF(申込にあたっての注意事項!$C$137=2,申込にあたっての注意事項!$G$102,IF(申込にあたっての注意事項!$C$137=3,申込にあたっての注意事項!$O$102)))</f>
        <v>開始</v>
      </c>
      <c r="F68" s="11"/>
    </row>
    <row r="69" spans="3:6" hidden="1">
      <c r="C69" s="149" t="str">
        <f>IF(申込にあたっての注意事項!$C$137=1,申込にあたっての注意事項!$C$103,IF(申込にあたっての注意事項!$C$137=2,申込にあたっての注意事項!$G$103,IF(申込にあたっての注意事項!$C$137=3,申込にあたっての注意事項!$O$103)))</f>
        <v>完成</v>
      </c>
      <c r="F69" s="11"/>
    </row>
    <row r="70" spans="3:6" hidden="1">
      <c r="C70" s="149" t="s">
        <v>39</v>
      </c>
      <c r="F70" s="11"/>
    </row>
    <row r="71" spans="3:6" hidden="1">
      <c r="C71" s="149" t="str">
        <f>IF(申込にあたっての注意事項!$C$137=1,申込にあたっての注意事項!$C$104,IF(申込にあたっての注意事項!$C$137=2,申込にあたっての注意事項!$G$104,IF(申込にあたっての注意事項!$C$137=3,申込にあたっての注意事項!$O$104)))</f>
        <v>工事の契約金額（税込）</v>
      </c>
      <c r="F71" s="11"/>
    </row>
    <row r="72" spans="3:6" hidden="1">
      <c r="C72" s="149" t="s">
        <v>40</v>
      </c>
      <c r="F72" s="11"/>
    </row>
    <row r="73" spans="3:6" hidden="1">
      <c r="C73" s="149"/>
      <c r="F73" s="11"/>
    </row>
    <row r="74" spans="3:6" hidden="1">
      <c r="C74" s="149" t="str">
        <f>IF(申込にあたっての注意事項!$C$137=1,申込にあたっての注意事項!$C$108,IF(申込にあたっての注意事項!$C$137=2,申込にあたっての注意事項!$G$108,IF(申込にあたっての注意事項!$C$137=3,申込にあたっての注意事項!$O$108)))</f>
        <v>現場代理人</v>
      </c>
      <c r="F74" s="11"/>
    </row>
    <row r="75" spans="3:6" hidden="1">
      <c r="C75" s="149" t="str">
        <f>IF(申込にあたっての注意事項!$C$137=1,申込にあたっての注意事項!$C$109,IF(申込にあたっての注意事項!$C$137=2,申込にあたっての注意事項!$G$109,IF(申込にあたっての注意事項!$C$137=3,申込にあたっての注意事項!$O$109)))</f>
        <v>主任（監理）技術者</v>
      </c>
      <c r="E75" s="97"/>
      <c r="F75" s="11"/>
    </row>
    <row r="76" spans="3:6" hidden="1">
      <c r="C76" s="149" t="str">
        <f>IF(申込にあたっての注意事項!$C$137=1,申込にあたっての注意事項!$C$110,IF(申込にあたっての注意事項!$C$137=2,申込にあたっての注意事項!$G$110,IF(申込にあたっての注意事項!$C$137=3,申込にあたっての注意事項!$O$110)))</f>
        <v>閲覧者</v>
      </c>
      <c r="D76" s="8" t="str">
        <f>IF(申込にあたっての注意事項!$C$137=1,申込にあたっての注意事項!$D$110,IF(申込にあたっての注意事項!$C$137=2,申込にあたっての注意事項!$I$110,IF(申込にあたっての注意事項!$C$137=3,申込にあたっての注意事項!$Q$110)))</f>
        <v>※文書の決裁は行いません</v>
      </c>
      <c r="E76" s="97"/>
      <c r="F76" s="11"/>
    </row>
    <row r="77" spans="3:6" hidden="1">
      <c r="C77" s="149" t="str">
        <f>IF(申込にあたっての注意事項!$C$137=1,申込にあたっての注意事項!$C$111,IF(申込にあたっての注意事項!$C$137=2,申込にあたっての注意事項!$G$111,IF(申込にあたっての注意事項!$C$137=3,申込にあたっての注意事項!$O$111)))</f>
        <v>閲覧者</v>
      </c>
      <c r="D77" s="8" t="str">
        <f>IF(申込にあたっての注意事項!$C$137=1,申込にあたっての注意事項!$D$111,IF(申込にあたっての注意事項!$C$137=2,申込にあたっての注意事項!$I$111,IF(申込にあたっての注意事項!$C$137=3,申込にあたっての注意事項!$Q$111)))</f>
        <v>※文書の決裁は行いません</v>
      </c>
      <c r="E77" s="97"/>
      <c r="F77" s="11"/>
    </row>
    <row r="78" spans="3:6" hidden="1">
      <c r="C78" s="149" t="str">
        <f>IF(申込にあたっての注意事項!$C$137=1,申込にあたっての注意事項!$C$112,IF(申込にあたっての注意事項!$C$137=2,申込にあたっての注意事項!$G$112,IF(申込にあたっての注意事項!$C$137=3,申込にあたっての注意事項!$O$112)))</f>
        <v>閲覧者</v>
      </c>
      <c r="D78" s="8" t="str">
        <f>IF(申込にあたっての注意事項!$C$137=1,申込にあたっての注意事項!$D$112,IF(申込にあたっての注意事項!$C$137=2,申込にあたっての注意事項!$I$112,IF(申込にあたっての注意事項!$C$137=3,申込にあたっての注意事項!$Q$112)))</f>
        <v>※文書の決裁は行いません</v>
      </c>
      <c r="F78" s="11"/>
    </row>
    <row r="79" spans="3:6" hidden="1">
      <c r="C79" s="149" t="str">
        <f>IF(申込にあたっての注意事項!$C$137=1,申込にあたっての注意事項!$C$113,IF(申込にあたっての注意事項!$C$137=2,申込にあたっての注意事項!$G$113,IF(申込にあたっての注意事項!$C$137=3,申込にあたっての注意事項!$O$113)))</f>
        <v>　</v>
      </c>
      <c r="D79" s="8" t="str">
        <f>IF(申込にあたっての注意事項!$C$137=1,申込にあたっての注意事項!$D$113,IF(申込にあたっての注意事項!$C$137=2,申込にあたっての注意事項!$I$113,IF(申込にあたっての注意事項!$C$137=3,申込にあたっての注意事項!$Q$113)))</f>
        <v xml:space="preserve"> </v>
      </c>
      <c r="F79" s="11"/>
    </row>
    <row r="80" spans="3:6" hidden="1">
      <c r="C80" s="149"/>
      <c r="F80" s="11"/>
    </row>
    <row r="81" spans="3:22" hidden="1">
      <c r="C81" s="149" t="str">
        <f>IF(申込にあたっての注意事項!$C$137=1,申込にあたっての注意事項!$C$114,IF(申込にあたっての注意事項!$C$137=2,申込にあたっての注意事項!$G$114,IF(申込にあたっての注意事項!$C$137=3,申込にあたっての注意事項!$O$115)))</f>
        <v>部　長</v>
      </c>
      <c r="F81" s="11"/>
    </row>
    <row r="82" spans="3:22" hidden="1">
      <c r="C82" s="149" t="str">
        <f>IF(申込にあたっての注意事項!$C$137=1,申込にあたっての注意事項!$C$115,IF(申込にあたっての注意事項!$C$137=2,申込にあたっての注意事項!$G$115,IF(申込にあたっての注意事項!$C$137=3,申込にあたっての注意事項!$O$115)))</f>
        <v>課　長</v>
      </c>
      <c r="D82" s="8" t="str">
        <f>IF(申込にあたっての注意事項!$C$137=1,申込にあたっての注意事項!$D$115,IF(申込にあたっての注意事項!$C$137=2,申込にあたっての注意事項!$I$119,IF(申込にあたっての注意事項!$C$137=3,申込にあたっての注意事項!$Q$115)))</f>
        <v>　</v>
      </c>
      <c r="F82" s="11"/>
    </row>
    <row r="83" spans="3:22" hidden="1">
      <c r="C83" s="149" t="str">
        <f>IF(申込にあたっての注意事項!$C$137=1,申込にあたっての注意事項!$C$116,IF(申込にあたっての注意事項!$C$137=2,申込にあたっての注意事項!$G$116,IF(申込にあたっての注意事項!$C$137=3,申込にあたっての注意事項!$O$118)))</f>
        <v>主任主査</v>
      </c>
      <c r="F83" s="11"/>
    </row>
    <row r="84" spans="3:22" hidden="1">
      <c r="C84" s="149" t="str">
        <f>IF(申込にあたっての注意事項!$C$137=1,申込にあたっての注意事項!$C$117,IF(申込にあたっての注意事項!$C$137=2,申込にあたっての注意事項!$G$117,IF(申込にあたっての注意事項!$C$137=3,申込にあたっての注意事項!$O$117)))</f>
        <v>監督員（正）</v>
      </c>
      <c r="D84" s="96" t="s">
        <v>41</v>
      </c>
      <c r="F84" s="11"/>
    </row>
    <row r="85" spans="3:22" hidden="1">
      <c r="C85" s="149" t="str">
        <f>IF(申込にあたっての注意事項!$C$137=1,申込にあたっての注意事項!$C$118,IF(申込にあたっての注意事項!$C$137=2,申込にあたっての注意事項!$G$118,IF(申込にあたっての注意事項!$C$137=3,申込にあたっての注意事項!$O$116)))</f>
        <v>監督員（副）</v>
      </c>
      <c r="E85" s="97"/>
      <c r="F85" s="11"/>
    </row>
    <row r="86" spans="3:22" hidden="1">
      <c r="C86" s="149" t="str">
        <f>IF(申込にあたっての注意事項!$C$137=1,申込にあたっての注意事項!$C$119,IF(申込にあたっての注意事項!$C$137=2,申込にあたっての注意事項!$G$119,IF(申込にあたっての注意事項!$C$137=3,申込にあたっての注意事項!$O$119)))</f>
        <v>閲覧者</v>
      </c>
      <c r="D86" s="8" t="str">
        <f>IF(申込にあたっての注意事項!$C$137=1,申込にあたっての注意事項!$D$119,IF(申込にあたっての注意事項!$C$137=2,申込にあたっての注意事項!$I$112,IF(申込にあたっての注意事項!$C$137=3,申込にあたっての注意事項!$D$119)))</f>
        <v>※文書の決裁は行いません</v>
      </c>
      <c r="F86" s="11"/>
    </row>
    <row r="87" spans="3:22" hidden="1">
      <c r="C87" s="149"/>
      <c r="D87" s="8" t="s">
        <v>42</v>
      </c>
      <c r="F87" s="11"/>
    </row>
    <row r="88" spans="3:22" hidden="1">
      <c r="C88" s="149"/>
      <c r="F88" s="11"/>
    </row>
    <row r="89" spans="3:22" hidden="1">
      <c r="C89" s="149"/>
      <c r="F89" s="11"/>
    </row>
    <row r="90" spans="3:22" hidden="1">
      <c r="C90" s="149" t="str">
        <f>IF(申込にあたっての注意事項!$C$137=1,申込にあたっての注意事項!$C$123,IF(申込にあたっての注意事項!$C$137=2,申込にあたっての注意事項!$G$123,IF(申込にあたっての注意事項!$C$137=3,申込にあたっての注意事項!$O$123)))</f>
        <v>部</v>
      </c>
      <c r="F90" s="11"/>
    </row>
    <row r="91" spans="3:22" hidden="1">
      <c r="C91" s="149" t="str">
        <f>IF(申込にあたっての注意事項!$C$137=1,申込にあたっての注意事項!$C$124,IF(申込にあたっての注意事項!$C$137=2,申込にあたっての注意事項!$G$124,IF(申込にあたっての注意事項!$C$137=3,申込にあたっての注意事項!$O$124)))</f>
        <v>事務所</v>
      </c>
      <c r="F91" s="11"/>
    </row>
    <row r="92" spans="3:22" hidden="1">
      <c r="C92" s="149" t="str">
        <f>IF(申込にあたっての注意事項!$C$137=1,申込にあたっての注意事項!$C$125,IF(申込にあたっての注意事項!$C$137=2,申込にあたっての注意事項!$G$125,IF(申込にあたっての注意事項!$C$137=3,申込にあたっての注意事項!$O$125)))</f>
        <v>課</v>
      </c>
      <c r="F92" s="11"/>
    </row>
    <row r="93" spans="3:22" hidden="1">
      <c r="C93" s="147"/>
      <c r="D93" s="151"/>
      <c r="E93" s="151"/>
      <c r="F93" s="148"/>
    </row>
    <row r="94" spans="3:22" hidden="1">
      <c r="C94" s="275" t="s">
        <v>43</v>
      </c>
      <c r="D94" s="276"/>
      <c r="E94" s="276"/>
      <c r="F94" s="277"/>
      <c r="G94" s="278" t="s">
        <v>44</v>
      </c>
      <c r="H94" s="279"/>
      <c r="I94" s="279"/>
      <c r="J94" s="279"/>
      <c r="K94" s="279"/>
      <c r="L94" s="279"/>
      <c r="M94" s="279"/>
      <c r="N94" s="280"/>
      <c r="O94" s="242" t="s">
        <v>45</v>
      </c>
      <c r="P94" s="243"/>
      <c r="Q94" s="243"/>
      <c r="R94" s="243"/>
      <c r="S94" s="243"/>
      <c r="T94" s="243"/>
      <c r="U94" s="243"/>
      <c r="V94" s="244"/>
    </row>
    <row r="95" spans="3:22" hidden="1">
      <c r="C95" s="149" t="s">
        <v>46</v>
      </c>
      <c r="F95" s="11"/>
      <c r="G95" s="149" t="s">
        <v>46</v>
      </c>
      <c r="J95" s="152"/>
      <c r="N95" s="11"/>
      <c r="O95" s="8" t="s">
        <v>46</v>
      </c>
      <c r="V95" s="11"/>
    </row>
    <row r="96" spans="3:22" hidden="1">
      <c r="C96" s="149" t="s">
        <v>47</v>
      </c>
      <c r="F96" s="11"/>
      <c r="G96" s="149" t="s">
        <v>48</v>
      </c>
      <c r="N96" s="11"/>
      <c r="O96" s="8" t="s">
        <v>47</v>
      </c>
      <c r="V96" s="11"/>
    </row>
    <row r="97" spans="3:22" hidden="1">
      <c r="C97" s="149" t="s">
        <v>49</v>
      </c>
      <c r="F97" s="11"/>
      <c r="G97" s="96" t="s">
        <v>50</v>
      </c>
      <c r="N97" s="11"/>
      <c r="O97" s="8" t="s">
        <v>49</v>
      </c>
      <c r="V97" s="11"/>
    </row>
    <row r="98" spans="3:22" hidden="1">
      <c r="C98" s="149" t="s">
        <v>51</v>
      </c>
      <c r="F98" s="11"/>
      <c r="G98" s="149" t="s">
        <v>52</v>
      </c>
      <c r="N98" s="11"/>
      <c r="O98" s="8" t="s">
        <v>51</v>
      </c>
      <c r="V98" s="11"/>
    </row>
    <row r="99" spans="3:22" hidden="1">
      <c r="C99" s="149" t="s">
        <v>53</v>
      </c>
      <c r="F99" s="11"/>
      <c r="G99" s="96" t="s">
        <v>50</v>
      </c>
      <c r="N99" s="11"/>
      <c r="O99" s="8" t="s">
        <v>53</v>
      </c>
      <c r="V99" s="11"/>
    </row>
    <row r="100" spans="3:22" hidden="1">
      <c r="C100" s="149" t="s">
        <v>54</v>
      </c>
      <c r="F100" s="11"/>
      <c r="G100" s="149" t="s">
        <v>55</v>
      </c>
      <c r="N100" s="11"/>
      <c r="O100" s="8" t="s">
        <v>54</v>
      </c>
      <c r="V100" s="11"/>
    </row>
    <row r="101" spans="3:22" hidden="1">
      <c r="C101" s="149" t="s">
        <v>56</v>
      </c>
      <c r="F101" s="11"/>
      <c r="G101" s="149" t="s">
        <v>57</v>
      </c>
      <c r="N101" s="11"/>
      <c r="O101" s="8" t="s">
        <v>56</v>
      </c>
      <c r="V101" s="11"/>
    </row>
    <row r="102" spans="3:22" hidden="1">
      <c r="C102" s="149" t="s">
        <v>58</v>
      </c>
      <c r="F102" s="11"/>
      <c r="G102" s="149" t="s">
        <v>59</v>
      </c>
      <c r="N102" s="11"/>
      <c r="O102" s="8" t="s">
        <v>58</v>
      </c>
      <c r="V102" s="11"/>
    </row>
    <row r="103" spans="3:22" hidden="1">
      <c r="C103" s="149" t="s">
        <v>60</v>
      </c>
      <c r="F103" s="11"/>
      <c r="G103" s="149" t="s">
        <v>61</v>
      </c>
      <c r="N103" s="11"/>
      <c r="O103" s="8" t="s">
        <v>60</v>
      </c>
      <c r="V103" s="11"/>
    </row>
    <row r="104" spans="3:22" hidden="1">
      <c r="C104" s="149" t="s">
        <v>62</v>
      </c>
      <c r="F104" s="11"/>
      <c r="G104" s="149" t="s">
        <v>63</v>
      </c>
      <c r="N104" s="11"/>
      <c r="O104" s="8" t="s">
        <v>62</v>
      </c>
      <c r="V104" s="11"/>
    </row>
    <row r="105" spans="3:22" hidden="1">
      <c r="C105" s="149"/>
      <c r="F105" s="11"/>
      <c r="N105" s="11"/>
      <c r="V105" s="11"/>
    </row>
    <row r="106" spans="3:22" hidden="1">
      <c r="C106" s="149" t="s">
        <v>64</v>
      </c>
      <c r="F106" s="11"/>
      <c r="G106" s="8" t="s">
        <v>65</v>
      </c>
      <c r="N106" s="11"/>
      <c r="O106" s="8" t="s">
        <v>66</v>
      </c>
      <c r="V106" s="11"/>
    </row>
    <row r="107" spans="3:22" hidden="1">
      <c r="C107" s="149"/>
      <c r="F107" s="11"/>
      <c r="N107" s="11"/>
      <c r="V107" s="11"/>
    </row>
    <row r="108" spans="3:22" hidden="1">
      <c r="C108" s="149" t="s">
        <v>67</v>
      </c>
      <c r="F108" s="11"/>
      <c r="G108" s="149" t="s">
        <v>68</v>
      </c>
      <c r="N108" s="11"/>
      <c r="O108" s="8" t="s">
        <v>67</v>
      </c>
      <c r="V108" s="11"/>
    </row>
    <row r="109" spans="3:22" hidden="1">
      <c r="C109" s="149" t="s">
        <v>69</v>
      </c>
      <c r="E109" s="97"/>
      <c r="F109" s="11"/>
      <c r="G109" s="149" t="s">
        <v>70</v>
      </c>
      <c r="N109" s="11"/>
      <c r="O109" s="8" t="s">
        <v>71</v>
      </c>
      <c r="Q109" s="97"/>
      <c r="V109" s="11"/>
    </row>
    <row r="110" spans="3:22" hidden="1">
      <c r="C110" s="149" t="s">
        <v>72</v>
      </c>
      <c r="D110" s="8" t="s">
        <v>73</v>
      </c>
      <c r="E110" s="97"/>
      <c r="F110" s="11"/>
      <c r="G110" s="154" t="s">
        <v>74</v>
      </c>
      <c r="I110" s="8" t="s">
        <v>75</v>
      </c>
      <c r="N110" s="11"/>
      <c r="O110" s="8" t="s">
        <v>76</v>
      </c>
      <c r="Q110" s="97"/>
      <c r="V110" s="11"/>
    </row>
    <row r="111" spans="3:22" hidden="1">
      <c r="C111" s="149" t="s">
        <v>77</v>
      </c>
      <c r="D111" s="8" t="s">
        <v>73</v>
      </c>
      <c r="E111" s="97"/>
      <c r="F111" s="11"/>
      <c r="G111" s="8" t="s">
        <v>77</v>
      </c>
      <c r="I111" s="8" t="s">
        <v>73</v>
      </c>
      <c r="N111" s="11"/>
      <c r="O111" s="8" t="s">
        <v>72</v>
      </c>
      <c r="Q111" s="8" t="s">
        <v>73</v>
      </c>
      <c r="V111" s="11"/>
    </row>
    <row r="112" spans="3:22" hidden="1">
      <c r="C112" s="149" t="s">
        <v>77</v>
      </c>
      <c r="D112" s="8" t="s">
        <v>73</v>
      </c>
      <c r="F112" s="11"/>
      <c r="G112" s="8" t="s">
        <v>77</v>
      </c>
      <c r="I112" s="8" t="s">
        <v>73</v>
      </c>
      <c r="N112" s="11"/>
      <c r="O112" s="8" t="s">
        <v>72</v>
      </c>
      <c r="Q112" s="8" t="s">
        <v>73</v>
      </c>
      <c r="V112" s="11"/>
    </row>
    <row r="113" spans="2:22" hidden="1">
      <c r="C113" s="149" t="s">
        <v>42</v>
      </c>
      <c r="D113" s="8" t="s">
        <v>75</v>
      </c>
      <c r="F113" s="11"/>
      <c r="G113" s="8" t="s">
        <v>75</v>
      </c>
      <c r="I113" s="8" t="s">
        <v>75</v>
      </c>
      <c r="N113" s="11"/>
      <c r="V113" s="11"/>
    </row>
    <row r="114" spans="2:22" hidden="1">
      <c r="C114" s="149" t="s">
        <v>78</v>
      </c>
      <c r="F114" s="11"/>
      <c r="G114" s="8" t="s">
        <v>78</v>
      </c>
      <c r="N114" s="11"/>
      <c r="V114" s="11"/>
    </row>
    <row r="115" spans="2:22" hidden="1">
      <c r="B115" s="13" t="s">
        <v>42</v>
      </c>
      <c r="C115" s="149" t="s">
        <v>79</v>
      </c>
      <c r="D115" s="8" t="s">
        <v>42</v>
      </c>
      <c r="F115" s="11"/>
      <c r="G115" s="155" t="s">
        <v>79</v>
      </c>
      <c r="N115" s="11"/>
      <c r="O115" s="8" t="s">
        <v>80</v>
      </c>
      <c r="Q115" s="8" t="s">
        <v>42</v>
      </c>
      <c r="V115" s="11"/>
    </row>
    <row r="116" spans="2:22" hidden="1">
      <c r="C116" s="149" t="s">
        <v>81</v>
      </c>
      <c r="F116" s="11"/>
      <c r="G116" s="149" t="s">
        <v>81</v>
      </c>
      <c r="N116" s="11"/>
      <c r="O116" s="8" t="s">
        <v>82</v>
      </c>
      <c r="V116" s="11"/>
    </row>
    <row r="117" spans="2:22" hidden="1">
      <c r="C117" s="149" t="s">
        <v>83</v>
      </c>
      <c r="D117" s="96" t="s">
        <v>41</v>
      </c>
      <c r="F117" s="11"/>
      <c r="G117" s="149" t="s">
        <v>84</v>
      </c>
      <c r="H117" s="96"/>
      <c r="I117" s="96" t="s">
        <v>85</v>
      </c>
      <c r="N117" s="11"/>
      <c r="O117" s="8" t="s">
        <v>86</v>
      </c>
      <c r="P117" s="96"/>
      <c r="Q117" s="96" t="s">
        <v>87</v>
      </c>
      <c r="V117" s="11"/>
    </row>
    <row r="118" spans="2:22" hidden="1">
      <c r="C118" s="149" t="s">
        <v>88</v>
      </c>
      <c r="E118" s="97"/>
      <c r="F118" s="11"/>
      <c r="G118" s="149" t="s">
        <v>89</v>
      </c>
      <c r="N118" s="11"/>
      <c r="O118" s="8" t="s">
        <v>90</v>
      </c>
      <c r="Q118" s="97"/>
      <c r="V118" s="11"/>
    </row>
    <row r="119" spans="2:22" hidden="1">
      <c r="C119" s="149" t="s">
        <v>77</v>
      </c>
      <c r="D119" s="8" t="s">
        <v>73</v>
      </c>
      <c r="F119" s="11"/>
      <c r="G119" s="149" t="s">
        <v>91</v>
      </c>
      <c r="I119" s="8" t="s">
        <v>73</v>
      </c>
      <c r="N119" s="11"/>
      <c r="O119" s="8" t="s">
        <v>77</v>
      </c>
      <c r="Q119" s="8" t="s">
        <v>73</v>
      </c>
      <c r="V119" s="11"/>
    </row>
    <row r="120" spans="2:22" hidden="1">
      <c r="C120" s="149"/>
      <c r="F120" s="11"/>
      <c r="N120" s="11"/>
      <c r="V120" s="11"/>
    </row>
    <row r="121" spans="2:22" hidden="1">
      <c r="C121" s="149"/>
      <c r="F121" s="11"/>
      <c r="G121" s="150"/>
      <c r="N121" s="11"/>
      <c r="V121" s="11"/>
    </row>
    <row r="122" spans="2:22" hidden="1">
      <c r="C122" s="149"/>
      <c r="F122" s="11"/>
      <c r="G122" s="150"/>
      <c r="N122" s="11"/>
      <c r="V122" s="11"/>
    </row>
    <row r="123" spans="2:22" hidden="1">
      <c r="C123" s="149" t="s">
        <v>92</v>
      </c>
      <c r="F123" s="11"/>
      <c r="G123" s="149" t="s">
        <v>92</v>
      </c>
      <c r="N123" s="11"/>
      <c r="O123" s="8" t="s">
        <v>93</v>
      </c>
      <c r="V123" s="11"/>
    </row>
    <row r="124" spans="2:22" hidden="1">
      <c r="C124" s="149" t="s">
        <v>94</v>
      </c>
      <c r="F124" s="11"/>
      <c r="G124" s="149" t="s">
        <v>94</v>
      </c>
      <c r="N124" s="11"/>
      <c r="O124" s="8" t="s">
        <v>95</v>
      </c>
      <c r="V124" s="11"/>
    </row>
    <row r="125" spans="2:22" hidden="1">
      <c r="C125" s="149" t="s">
        <v>96</v>
      </c>
      <c r="F125" s="11"/>
      <c r="G125" s="149" t="s">
        <v>96</v>
      </c>
      <c r="N125" s="11"/>
      <c r="O125" s="8" t="s">
        <v>96</v>
      </c>
      <c r="V125" s="11"/>
    </row>
    <row r="126" spans="2:22" hidden="1">
      <c r="C126" s="147"/>
      <c r="D126" s="151"/>
      <c r="E126" s="151"/>
      <c r="F126" s="148"/>
      <c r="G126" s="147"/>
      <c r="H126" s="151"/>
      <c r="I126" s="151"/>
      <c r="J126" s="151"/>
      <c r="K126" s="151"/>
      <c r="L126" s="151"/>
      <c r="M126" s="151"/>
      <c r="N126" s="148"/>
      <c r="O126" s="151"/>
      <c r="P126" s="151"/>
      <c r="Q126" s="151"/>
      <c r="R126" s="151"/>
      <c r="S126" s="151"/>
      <c r="T126" s="151"/>
      <c r="U126" s="151"/>
      <c r="V126" s="148"/>
    </row>
    <row r="127" spans="2:22" hidden="1">
      <c r="F127" s="8" t="s">
        <v>97</v>
      </c>
    </row>
    <row r="128" spans="2:22" hidden="1">
      <c r="C128" s="8">
        <v>0</v>
      </c>
      <c r="F128" s="8" t="s">
        <v>98</v>
      </c>
    </row>
    <row r="129" spans="1:6" hidden="1">
      <c r="C129" s="8">
        <v>15000</v>
      </c>
      <c r="F129" s="8" t="s">
        <v>99</v>
      </c>
    </row>
    <row r="130" spans="1:6" hidden="1">
      <c r="C130" s="8">
        <v>15000</v>
      </c>
      <c r="F130" s="8" t="s">
        <v>100</v>
      </c>
    </row>
    <row r="131" spans="1:6" hidden="1">
      <c r="C131" s="8">
        <v>12000</v>
      </c>
      <c r="F131" s="8" t="s">
        <v>101</v>
      </c>
    </row>
    <row r="132" spans="1:6" hidden="1"/>
    <row r="133" spans="1:6" hidden="1">
      <c r="C133" s="1" t="s">
        <v>102</v>
      </c>
      <c r="F133" s="8" t="s">
        <v>103</v>
      </c>
    </row>
    <row r="134" spans="1:6" hidden="1">
      <c r="C134" s="1" t="s">
        <v>104</v>
      </c>
      <c r="F134" s="8" t="s">
        <v>103</v>
      </c>
    </row>
    <row r="135" spans="1:6" hidden="1">
      <c r="C135" s="8" t="s">
        <v>105</v>
      </c>
      <c r="F135" s="8" t="s">
        <v>106</v>
      </c>
    </row>
    <row r="136" spans="1:6" hidden="1">
      <c r="C136" s="8" t="str">
        <f>"information-bridge Ver.7 福島県LGWAN対応版"</f>
        <v>information-bridge Ver.7 福島県LGWAN対応版</v>
      </c>
      <c r="F136" s="8" t="s">
        <v>107</v>
      </c>
    </row>
    <row r="137" spans="1:6" hidden="1">
      <c r="C137" s="8">
        <v>1</v>
      </c>
      <c r="D137" s="8" t="s">
        <v>108</v>
      </c>
      <c r="F137" s="8" t="s">
        <v>109</v>
      </c>
    </row>
    <row r="138" spans="1:6" hidden="1">
      <c r="C138" s="100">
        <f>0</f>
        <v>0</v>
      </c>
      <c r="D138" s="8" t="s">
        <v>110</v>
      </c>
    </row>
    <row r="139" spans="1:6" hidden="1">
      <c r="C139" s="8" t="str">
        <f>IF(C137=1,"V7LGWAN福島県工事",IF(C137=2,"V7LGWAN福島県業務",IF(C137=3,"V7LGWAN福島県営繕工事")))</f>
        <v>V7LGWAN福島県工事</v>
      </c>
      <c r="F139" s="8" t="s">
        <v>111</v>
      </c>
    </row>
    <row r="140" spans="1:6" hidden="1">
      <c r="A140" s="8" t="s">
        <v>112</v>
      </c>
    </row>
    <row r="141" spans="1:6" hidden="1">
      <c r="A141" s="8"/>
      <c r="C141" s="8" t="str">
        <f>C138&amp;C137</f>
        <v>01</v>
      </c>
      <c r="D141" s="8" t="s">
        <v>113</v>
      </c>
    </row>
    <row r="142" spans="1:6" hidden="1">
      <c r="A142" s="8" t="s">
        <v>112</v>
      </c>
    </row>
    <row r="143" spans="1:6" hidden="1">
      <c r="A143" s="8" t="s">
        <v>114</v>
      </c>
      <c r="B143" s="13" t="s">
        <v>115</v>
      </c>
    </row>
    <row r="144" spans="1:6" hidden="1">
      <c r="A144" s="8" t="s">
        <v>116</v>
      </c>
    </row>
    <row r="145" spans="1:10" hidden="1">
      <c r="A145" s="8" t="s">
        <v>117</v>
      </c>
    </row>
    <row r="146" spans="1:10" hidden="1">
      <c r="A146" s="8" t="s">
        <v>118</v>
      </c>
    </row>
    <row r="147" spans="1:10" hidden="1">
      <c r="A147" s="8" t="s">
        <v>119</v>
      </c>
    </row>
    <row r="148" spans="1:10" hidden="1">
      <c r="A148" s="8" t="s">
        <v>120</v>
      </c>
    </row>
    <row r="149" spans="1:10" hidden="1">
      <c r="A149" s="8" t="s">
        <v>121</v>
      </c>
    </row>
    <row r="150" spans="1:10" hidden="1">
      <c r="A150" s="8" t="s">
        <v>122</v>
      </c>
      <c r="J150" s="1"/>
    </row>
    <row r="151" spans="1:10" hidden="1">
      <c r="A151" s="8" t="s">
        <v>123</v>
      </c>
    </row>
    <row r="152" spans="1:10" hidden="1">
      <c r="A152" s="8" t="s">
        <v>124</v>
      </c>
      <c r="J152" s="1"/>
    </row>
    <row r="153" spans="1:10" hidden="1">
      <c r="A153" s="8" t="s">
        <v>125</v>
      </c>
    </row>
    <row r="154" spans="1:10" hidden="1">
      <c r="A154" s="8" t="s">
        <v>126</v>
      </c>
    </row>
    <row r="155" spans="1:10" hidden="1">
      <c r="A155" s="8" t="s">
        <v>127</v>
      </c>
    </row>
    <row r="156" spans="1:10" hidden="1"/>
    <row r="157" spans="1:10" hidden="1">
      <c r="A157" s="274" t="s">
        <v>259</v>
      </c>
      <c r="B157" s="274"/>
      <c r="C157" s="274"/>
      <c r="D157" s="274"/>
      <c r="E157" s="274"/>
    </row>
    <row r="158" spans="1:10" hidden="1">
      <c r="A158" s="274" t="s">
        <v>260</v>
      </c>
      <c r="B158" s="274"/>
      <c r="C158" s="274"/>
      <c r="D158" s="274"/>
      <c r="E158" s="274"/>
    </row>
    <row r="159" spans="1:10" hidden="1">
      <c r="A159" s="274" t="s">
        <v>128</v>
      </c>
      <c r="B159" s="274"/>
      <c r="C159" s="274"/>
      <c r="D159" s="274"/>
      <c r="E159" s="274"/>
    </row>
    <row r="160" spans="1:10" hidden="1">
      <c r="A160" s="272" t="s">
        <v>129</v>
      </c>
      <c r="B160" s="273"/>
      <c r="C160" s="273"/>
      <c r="D160" s="273"/>
      <c r="E160" s="273"/>
    </row>
    <row r="161" spans="1:5" hidden="1">
      <c r="A161" s="272" t="s">
        <v>130</v>
      </c>
      <c r="B161" s="273"/>
      <c r="C161" s="273"/>
      <c r="D161" s="273"/>
      <c r="E161" s="273"/>
    </row>
    <row r="162" spans="1:5" hidden="1">
      <c r="A162" s="272" t="s">
        <v>131</v>
      </c>
      <c r="B162" s="273"/>
      <c r="C162" s="273"/>
      <c r="D162" s="273"/>
      <c r="E162" s="273"/>
    </row>
    <row r="163" spans="1:5" hidden="1"/>
    <row r="164" spans="1:5" hidden="1">
      <c r="A164" s="8" t="s">
        <v>114</v>
      </c>
    </row>
    <row r="165" spans="1:5" hidden="1">
      <c r="A165" s="8" t="s">
        <v>118</v>
      </c>
    </row>
    <row r="166" spans="1:5" hidden="1">
      <c r="A166" s="8" t="s">
        <v>119</v>
      </c>
    </row>
    <row r="167" spans="1:5" hidden="1">
      <c r="A167" s="8" t="s">
        <v>120</v>
      </c>
    </row>
    <row r="168" spans="1:5" hidden="1">
      <c r="A168" s="8" t="s">
        <v>121</v>
      </c>
    </row>
    <row r="169" spans="1:5" hidden="1">
      <c r="A169" s="8" t="s">
        <v>122</v>
      </c>
    </row>
    <row r="170" spans="1:5" hidden="1">
      <c r="A170" s="8" t="s">
        <v>123</v>
      </c>
    </row>
    <row r="171" spans="1:5" hidden="1">
      <c r="A171" s="8" t="s">
        <v>132</v>
      </c>
    </row>
    <row r="172" spans="1:5" hidden="1">
      <c r="A172" s="8" t="s">
        <v>133</v>
      </c>
    </row>
    <row r="173" spans="1:5" hidden="1">
      <c r="A173" s="8" t="s">
        <v>134</v>
      </c>
    </row>
    <row r="174" spans="1:5" hidden="1">
      <c r="A174" s="8" t="s">
        <v>124</v>
      </c>
    </row>
    <row r="175" spans="1:5" hidden="1">
      <c r="A175" s="8" t="s">
        <v>125</v>
      </c>
    </row>
    <row r="176" spans="1:5" hidden="1">
      <c r="A176" s="8" t="s">
        <v>116</v>
      </c>
    </row>
    <row r="177" spans="1:1" hidden="1">
      <c r="A177" s="8" t="s">
        <v>135</v>
      </c>
    </row>
    <row r="178" spans="1:1" hidden="1">
      <c r="A178" s="8" t="s">
        <v>117</v>
      </c>
    </row>
    <row r="179" spans="1:1" hidden="1">
      <c r="A179" s="8" t="s">
        <v>136</v>
      </c>
    </row>
    <row r="180" spans="1:1" hidden="1">
      <c r="A180" s="8" t="s">
        <v>137</v>
      </c>
    </row>
    <row r="181" spans="1:1" hidden="1">
      <c r="A181" s="8" t="s">
        <v>138</v>
      </c>
    </row>
    <row r="182" spans="1:1" hidden="1">
      <c r="A182" s="8" t="s">
        <v>139</v>
      </c>
    </row>
    <row r="183" spans="1:1" hidden="1">
      <c r="A183" s="8" t="s">
        <v>140</v>
      </c>
    </row>
    <row r="184" spans="1:1" hidden="1">
      <c r="A184" s="8" t="s">
        <v>141</v>
      </c>
    </row>
    <row r="185" spans="1:1" hidden="1">
      <c r="A185" s="8" t="s">
        <v>142</v>
      </c>
    </row>
    <row r="186" spans="1:1" hidden="1">
      <c r="A186" s="8" t="s">
        <v>143</v>
      </c>
    </row>
    <row r="187" spans="1:1" hidden="1">
      <c r="A187" s="8" t="s">
        <v>126</v>
      </c>
    </row>
    <row r="188" spans="1:1" hidden="1">
      <c r="A188" s="8" t="s">
        <v>127</v>
      </c>
    </row>
    <row r="189" spans="1:1" hidden="1"/>
    <row r="190" spans="1:1" hidden="1"/>
    <row r="191" spans="1:1" hidden="1"/>
    <row r="192" spans="1:1" hidden="1"/>
    <row r="193" spans="1:17" hidden="1"/>
    <row r="194" spans="1:17" hidden="1"/>
    <row r="195" spans="1:17" hidden="1"/>
    <row r="196" spans="1:17" hidden="1"/>
    <row r="197" spans="1:17" hidden="1"/>
    <row r="198" spans="1:17" hidden="1"/>
    <row r="199" spans="1:17" hidden="1"/>
    <row r="200" spans="1:17" hidden="1"/>
    <row r="201" spans="1:17" hidden="1">
      <c r="A201" s="217"/>
      <c r="B201" s="217"/>
      <c r="C201" s="217" t="s">
        <v>230</v>
      </c>
      <c r="D201" s="218">
        <f>'個別案件申込書（様式２）'!$D$30-'個別案件申込書（様式２）'!$A$6+1</f>
        <v>1</v>
      </c>
      <c r="E201" s="219">
        <f>'個別案件申込書（様式２）'!$D$32</f>
        <v>0</v>
      </c>
      <c r="F201" s="220">
        <v>5000000</v>
      </c>
      <c r="G201" s="220">
        <v>10000000</v>
      </c>
      <c r="H201" s="220">
        <v>15000000</v>
      </c>
      <c r="I201" s="220">
        <v>20000000</v>
      </c>
      <c r="J201" s="220">
        <v>30000000</v>
      </c>
      <c r="K201" s="220">
        <v>40000000</v>
      </c>
      <c r="L201" s="220">
        <v>50000000</v>
      </c>
      <c r="M201" s="220">
        <v>60000000</v>
      </c>
      <c r="N201" s="220">
        <v>70000000</v>
      </c>
      <c r="O201" s="220">
        <v>80000000</v>
      </c>
      <c r="P201" s="220">
        <v>90000000</v>
      </c>
      <c r="Q201" s="220" t="s">
        <v>231</v>
      </c>
    </row>
    <row r="202" spans="1:17" hidden="1">
      <c r="A202" s="217"/>
      <c r="B202" s="217"/>
      <c r="C202" s="217" t="s">
        <v>232</v>
      </c>
      <c r="D202" s="218">
        <f>$D$201/31</f>
        <v>3.2258064516129031E-2</v>
      </c>
      <c r="E202" s="220"/>
      <c r="F202" s="220">
        <v>4450</v>
      </c>
      <c r="G202" s="220">
        <v>6450</v>
      </c>
      <c r="H202" s="220">
        <v>7800</v>
      </c>
      <c r="I202" s="220">
        <v>8750</v>
      </c>
      <c r="J202" s="220">
        <v>9900</v>
      </c>
      <c r="K202" s="220">
        <v>11000</v>
      </c>
      <c r="L202" s="220">
        <v>12000</v>
      </c>
      <c r="M202" s="220">
        <v>12750</v>
      </c>
      <c r="N202" s="220">
        <v>13600</v>
      </c>
      <c r="O202" s="220">
        <v>14150</v>
      </c>
      <c r="P202" s="220">
        <v>14750</v>
      </c>
      <c r="Q202" s="220">
        <v>15200</v>
      </c>
    </row>
    <row r="203" spans="1:17" hidden="1">
      <c r="A203" s="217"/>
      <c r="B203" s="217"/>
      <c r="C203" s="217" t="s">
        <v>233</v>
      </c>
      <c r="D203" s="218">
        <f>ROUNDUP($D$202,0)</f>
        <v>1</v>
      </c>
      <c r="E203" s="220"/>
      <c r="F203" s="220"/>
      <c r="G203" s="220"/>
      <c r="H203" s="220"/>
      <c r="I203" s="220"/>
      <c r="J203" s="220"/>
      <c r="K203" s="220"/>
      <c r="L203" s="220"/>
      <c r="M203" s="220"/>
      <c r="N203" s="220"/>
      <c r="O203" s="220"/>
      <c r="P203" s="220"/>
      <c r="Q203" s="220"/>
    </row>
    <row r="204" spans="1:17" hidden="1">
      <c r="A204" s="217"/>
      <c r="B204" s="217"/>
      <c r="C204" s="220" t="s">
        <v>234</v>
      </c>
      <c r="D204" s="218">
        <f>$C$129*$D$203</f>
        <v>15000</v>
      </c>
      <c r="E204" s="220">
        <f>IF($E$201&gt;=$P$201,$Q$202,IF($E$201&gt;=$O$201,$P$202,IF($E$201&gt;=$N$201,$O$202,IF($E$201&gt;=$M$201,$N$202,IF($E$201&gt;=$L$201,$M$202,IF($E$201&gt;=$K$201,$L$202,IF($E$201&gt;=$J$201,$M$202,IF($E$201&gt;=$I$201,$J$202,IF($E$201&gt;=$I$201,$J$202,IF($E$201&gt;=$H$201,$I$202,IF($E$201&gt;=$G$201,$H$202,IF($E$201&gt;=$F$201,$G$202,$F$202))))))))))))</f>
        <v>4450</v>
      </c>
      <c r="F204" s="220">
        <f>IF('個別案件申込書（様式２）'!$D$101=TRUE,$C$126*$D$203,0)</f>
        <v>0</v>
      </c>
      <c r="G204" s="220"/>
      <c r="H204" s="220"/>
      <c r="I204" s="220"/>
      <c r="J204" s="220"/>
      <c r="K204" s="220"/>
      <c r="L204" s="220"/>
      <c r="M204" s="220"/>
      <c r="N204" s="220"/>
      <c r="O204" s="220"/>
      <c r="P204" s="220"/>
      <c r="Q204" s="220"/>
    </row>
    <row r="205" spans="1:17" hidden="1">
      <c r="A205" s="217"/>
      <c r="B205" s="217"/>
      <c r="C205" s="220" t="s">
        <v>235</v>
      </c>
      <c r="D205" s="218">
        <f>$C$128+$D$204+$F$204</f>
        <v>15000</v>
      </c>
      <c r="E205" s="220"/>
      <c r="F205" s="220"/>
      <c r="G205" s="220"/>
      <c r="H205" s="220"/>
      <c r="I205" s="220"/>
      <c r="J205" s="220"/>
      <c r="K205" s="220"/>
      <c r="L205" s="220"/>
      <c r="M205" s="220"/>
      <c r="N205" s="220"/>
      <c r="O205" s="220"/>
      <c r="P205" s="220"/>
      <c r="Q205" s="220"/>
    </row>
    <row r="206" spans="1:17" hidden="1">
      <c r="A206" s="217"/>
      <c r="B206" s="217"/>
      <c r="C206" s="220" t="s">
        <v>236</v>
      </c>
      <c r="D206" s="220">
        <f>$D$205*$C$58+$D$205</f>
        <v>16500</v>
      </c>
      <c r="E206" s="220"/>
      <c r="F206" s="220"/>
      <c r="G206" s="220"/>
      <c r="H206" s="220"/>
      <c r="I206" s="220"/>
      <c r="J206" s="220"/>
      <c r="K206" s="220"/>
      <c r="L206" s="220"/>
      <c r="M206" s="220"/>
      <c r="N206" s="220"/>
      <c r="O206" s="220"/>
      <c r="P206" s="220"/>
      <c r="Q206" s="220"/>
    </row>
    <row r="207" spans="1:17" hidden="1">
      <c r="A207" s="217"/>
      <c r="B207" s="217"/>
      <c r="C207" s="220" t="s">
        <v>237</v>
      </c>
      <c r="D207" s="220" t="b">
        <f>IF('個別案件申込書（様式２）'!$A$6="",FALSE,IF('個別案件申込書（様式２）'!$D$30="",FALSE,TRUE))</f>
        <v>0</v>
      </c>
      <c r="E207" s="220"/>
      <c r="F207" s="220"/>
      <c r="G207" s="220"/>
      <c r="H207" s="220"/>
      <c r="I207" s="220"/>
      <c r="J207" s="220"/>
      <c r="K207" s="220"/>
      <c r="L207" s="220"/>
      <c r="M207" s="220"/>
      <c r="N207" s="220"/>
      <c r="O207" s="220"/>
      <c r="P207" s="220"/>
      <c r="Q207" s="220"/>
    </row>
    <row r="208" spans="1:17" hidden="1">
      <c r="A208" s="217" t="s">
        <v>238</v>
      </c>
      <c r="B208" s="217"/>
      <c r="C208" s="220" t="str">
        <f>IF($D$207=TRUE,"利用料金算出日数　　　　　："&amp;$D$201&amp;"日","")</f>
        <v/>
      </c>
      <c r="D208" s="220"/>
      <c r="E208" s="220"/>
      <c r="F208" s="220"/>
      <c r="G208" s="220"/>
      <c r="H208" s="220"/>
      <c r="I208" s="220"/>
      <c r="J208" s="220"/>
      <c r="K208" s="220"/>
      <c r="L208" s="220"/>
      <c r="M208" s="220"/>
      <c r="N208" s="220"/>
      <c r="O208" s="220"/>
      <c r="P208" s="220"/>
      <c r="Q208" s="220"/>
    </row>
    <row r="209" spans="1:17" hidden="1">
      <c r="A209" s="217" t="s">
        <v>238</v>
      </c>
      <c r="B209" s="217"/>
      <c r="C209" s="220" t="str">
        <f>IF($D$207=TRUE,IF($D$207=TRUE,"利用料金算出日数÷３１　　："&amp;ROUND($D$202,4),""),"")</f>
        <v/>
      </c>
      <c r="D209" s="220"/>
      <c r="E209" s="220">
        <f>ROUND($D$202,4)</f>
        <v>3.2300000000000002E-2</v>
      </c>
      <c r="F209" s="220"/>
      <c r="G209" s="220"/>
      <c r="H209" s="220"/>
      <c r="I209" s="220"/>
      <c r="J209" s="220"/>
      <c r="K209" s="220"/>
      <c r="L209" s="220"/>
      <c r="M209" s="220"/>
      <c r="N209" s="220"/>
      <c r="O209" s="220"/>
      <c r="P209" s="220"/>
      <c r="Q209" s="220"/>
    </row>
    <row r="210" spans="1:17" hidden="1">
      <c r="A210" s="217" t="s">
        <v>238</v>
      </c>
      <c r="B210" s="217"/>
      <c r="C210" s="220" t="str">
        <f>IF($D$207=TRUE,"利用料金算出月数　　　　　："&amp;$D$203&amp;"ヵ月【"&amp;$D$201&amp;"日"&amp;"÷31＝"&amp;$E$209&amp;"を小数点以下切り上げ】","")</f>
        <v/>
      </c>
      <c r="D210" s="220"/>
      <c r="E210" s="220"/>
      <c r="F210" s="220"/>
      <c r="G210" s="220"/>
      <c r="H210" s="220"/>
      <c r="I210" s="220"/>
      <c r="J210" s="220"/>
      <c r="K210" s="220"/>
      <c r="L210" s="220"/>
      <c r="M210" s="220"/>
      <c r="N210" s="220"/>
      <c r="O210" s="220"/>
      <c r="P210" s="220"/>
      <c r="Q210" s="220"/>
    </row>
    <row r="211" spans="1:17" hidden="1">
      <c r="A211" s="217" t="s">
        <v>238</v>
      </c>
      <c r="B211" s="217"/>
      <c r="C211" s="220" t="str">
        <f>IF($D$207=TRUE,"案件登録手数料　　　　　　："&amp;TEXT($C$128,"###,##0")&amp;"円","")</f>
        <v/>
      </c>
      <c r="D211" s="220"/>
      <c r="E211" s="220"/>
      <c r="F211" s="220"/>
      <c r="G211" s="220"/>
      <c r="H211" s="220"/>
      <c r="I211" s="220"/>
      <c r="J211" s="220"/>
      <c r="K211" s="220"/>
      <c r="L211" s="220"/>
      <c r="M211" s="220"/>
      <c r="N211" s="220"/>
      <c r="O211" s="220"/>
      <c r="P211" s="220"/>
      <c r="Q211" s="220"/>
    </row>
    <row r="212" spans="1:17" hidden="1">
      <c r="A212" s="217" t="s">
        <v>238</v>
      </c>
      <c r="B212" s="217"/>
      <c r="C212" s="220" t="str">
        <f>IF($D$207=TRUE,"システム利用料　　　　　　："&amp;TEXT($D$204,"###,##0")&amp;"円【"&amp;TEXT($C$129,"###,##0")&amp;"円（利用料金単価）×"&amp;$D$203&amp;"ヵ月（料金算出用月数）】","")</f>
        <v/>
      </c>
      <c r="D212" s="220"/>
      <c r="E212" s="220"/>
      <c r="F212" s="220"/>
      <c r="G212" s="220"/>
      <c r="H212" s="220"/>
      <c r="I212" s="220"/>
      <c r="J212" s="220"/>
      <c r="K212" s="220"/>
      <c r="L212" s="220"/>
      <c r="M212" s="220"/>
      <c r="N212" s="220"/>
      <c r="O212" s="220"/>
      <c r="P212" s="220"/>
      <c r="Q212" s="220"/>
    </row>
    <row r="213" spans="1:17" hidden="1">
      <c r="A213" s="217" t="s">
        <v>238</v>
      </c>
      <c r="B213" s="217"/>
      <c r="C213" s="220" t="str">
        <f>IF($D$207=TRUE,"消費税　　　　　　　　　　："&amp;TEXT($D$206-$D$205,"###,###"&amp;"円"),"")</f>
        <v/>
      </c>
      <c r="D213" s="220"/>
      <c r="E213" s="220"/>
      <c r="F213" s="220"/>
      <c r="G213" s="220"/>
      <c r="H213" s="220"/>
      <c r="I213" s="220"/>
      <c r="J213" s="220"/>
      <c r="K213" s="220"/>
      <c r="L213" s="220"/>
      <c r="M213" s="220"/>
      <c r="N213" s="220"/>
      <c r="O213" s="220"/>
      <c r="P213" s="220"/>
      <c r="Q213" s="220"/>
    </row>
    <row r="214" spans="1:17" hidden="1">
      <c r="A214" s="217" t="s">
        <v>238</v>
      </c>
      <c r="B214" s="217"/>
      <c r="C214" s="220" t="str">
        <f>IF($D$207=TRUE,"概算ご請求金額（税込）："&amp;TEXT($D$206,"###,##0")&amp;"円","")</f>
        <v/>
      </c>
      <c r="D214" s="220"/>
      <c r="E214" s="220"/>
      <c r="F214" s="220"/>
      <c r="G214" s="220"/>
      <c r="H214" s="220"/>
      <c r="I214" s="220"/>
      <c r="J214" s="220"/>
      <c r="K214" s="220"/>
      <c r="L214" s="220"/>
      <c r="M214" s="220"/>
      <c r="N214" s="220"/>
      <c r="O214" s="220"/>
      <c r="P214" s="220"/>
      <c r="Q214" s="220"/>
    </row>
    <row r="215" spans="1:17" hidden="1">
      <c r="A215" s="217" t="s">
        <v>238</v>
      </c>
      <c r="B215" s="217"/>
      <c r="C215" s="220" t="str">
        <f>IF($D$207=TRUE,IF('個別案件申込書（様式２）'!$D$101=TRUE,"CADﾋﾞｭｰｱ利用料金（税抜き）："&amp;TEXT($F$204,"###,##0")&amp;"円【"&amp;TEXT($C$126,"###,##0")&amp;"円（利用料金単価）×"&amp;$D$203&amp;"ヵ月（料金算出用月数）】",""),"")</f>
        <v/>
      </c>
      <c r="D215" s="220"/>
      <c r="E215" s="220"/>
      <c r="F215" s="220"/>
      <c r="G215" s="220"/>
      <c r="H215" s="220"/>
      <c r="I215" s="220"/>
      <c r="J215" s="220"/>
      <c r="K215" s="220"/>
      <c r="L215" s="220"/>
      <c r="M215" s="220"/>
      <c r="N215" s="220"/>
      <c r="O215" s="220"/>
      <c r="P215" s="220"/>
      <c r="Q215" s="220"/>
    </row>
    <row r="216" spans="1:17" hidden="1"/>
    <row r="217" spans="1:17" hidden="1"/>
    <row r="218" spans="1:17" hidden="1"/>
    <row r="219" spans="1:17" hidden="1"/>
  </sheetData>
  <mergeCells count="35">
    <mergeCell ref="A160:E160"/>
    <mergeCell ref="A161:E161"/>
    <mergeCell ref="A162:E162"/>
    <mergeCell ref="C9:G9"/>
    <mergeCell ref="C20:G20"/>
    <mergeCell ref="A157:E157"/>
    <mergeCell ref="A158:E158"/>
    <mergeCell ref="A159:E159"/>
    <mergeCell ref="C94:F94"/>
    <mergeCell ref="G94:N94"/>
    <mergeCell ref="B4:G4"/>
    <mergeCell ref="C33:F33"/>
    <mergeCell ref="C34:F34"/>
    <mergeCell ref="C19:G19"/>
    <mergeCell ref="C21:G21"/>
    <mergeCell ref="C7:F7"/>
    <mergeCell ref="C5:G5"/>
    <mergeCell ref="C12:G12"/>
    <mergeCell ref="C10:G10"/>
    <mergeCell ref="O94:V94"/>
    <mergeCell ref="C61:F61"/>
    <mergeCell ref="C22:G22"/>
    <mergeCell ref="H13:K13"/>
    <mergeCell ref="C18:F18"/>
    <mergeCell ref="C13:G13"/>
    <mergeCell ref="C15:G15"/>
    <mergeCell ref="C17:G17"/>
    <mergeCell ref="B35:G35"/>
    <mergeCell ref="B26:F26"/>
    <mergeCell ref="C30:F30"/>
    <mergeCell ref="C31:F31"/>
    <mergeCell ref="C25:G25"/>
    <mergeCell ref="C27:G27"/>
    <mergeCell ref="C29:G29"/>
    <mergeCell ref="C32:G32"/>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30" r:id="rId4" xr:uid="{E8F5930F-0451-4628-B9B2-84A200E3417A}"/>
    <hyperlink ref="C33" r:id="rId5" xr:uid="{98784688-FCF1-4C8C-A793-53705501010D}"/>
    <hyperlink ref="C22:G22" location="'サービス申込書（様式１）'!B39" display="情報共有システム管理事務局_株式会社アイサス内までご連絡下さい。" xr:uid="{E5969D7F-6331-4555-B664-FF253B793567}"/>
    <hyperlink ref="B26:F26" r:id="rId6" display="情報共有システムinformation-bridgeの各種サービスは、株式会社アイサスが運営、管理を行っています。" xr:uid="{A0FF1023-5E5B-49B8-BF92-553002846619}"/>
    <hyperlink ref="C133" r:id="rId7" xr:uid="{0B06FC73-A477-4DE7-A42E-28095CEFE184}"/>
    <hyperlink ref="C134"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2"/>
  <sheetViews>
    <sheetView showGridLines="0" zoomScaleNormal="100" zoomScaleSheetLayoutView="85" workbookViewId="0">
      <selection activeCell="D11" sqref="D11"/>
    </sheetView>
  </sheetViews>
  <sheetFormatPr defaultColWidth="9" defaultRowHeight="13.5"/>
  <cols>
    <col min="1" max="1" width="3.75" style="13" customWidth="1"/>
    <col min="2" max="2" width="20.625" style="8" customWidth="1"/>
    <col min="3" max="3" width="10.625" style="8" customWidth="1"/>
    <col min="4" max="4" width="55.625" style="8" customWidth="1"/>
    <col min="5" max="5" width="9" style="8" customWidth="1"/>
    <col min="6" max="17" width="9" style="8"/>
    <col min="18" max="18" width="13.75" style="8" customWidth="1"/>
    <col min="19" max="16384" width="9" style="8"/>
  </cols>
  <sheetData>
    <row r="1" spans="2:15" ht="18" customHeight="1">
      <c r="D1" s="31" t="str">
        <f>申込にあたっての注意事項!C136</f>
        <v>information-bridge Ver.7 福島県LGWAN対応版</v>
      </c>
    </row>
    <row r="2" spans="2:15" ht="24.75" customHeight="1">
      <c r="B2" s="283" t="s">
        <v>144</v>
      </c>
      <c r="C2" s="283"/>
      <c r="D2" s="283"/>
    </row>
    <row r="3" spans="2:15" ht="24.75" customHeight="1">
      <c r="B3" s="32"/>
      <c r="C3" s="32"/>
      <c r="D3" s="33" t="str">
        <f>IF('個別案件申込書（様式２）'!D94="","[サービス申込書（様式１）]","[サービス申込書（様式１）]"&amp;'個別案件申込書（様式２）'!D94&amp;"専用申込書")</f>
        <v>[サービス申込書（様式１）]</v>
      </c>
    </row>
    <row r="4" spans="2:15" ht="27" customHeight="1">
      <c r="B4" s="285" t="s">
        <v>145</v>
      </c>
      <c r="C4" s="285"/>
      <c r="D4" s="34"/>
      <c r="E4" s="34"/>
      <c r="F4" s="34"/>
      <c r="G4" s="34"/>
      <c r="H4" s="34"/>
      <c r="I4" s="34"/>
    </row>
    <row r="5" spans="2:15" ht="23.25" customHeight="1">
      <c r="B5" s="284" t="s">
        <v>146</v>
      </c>
      <c r="C5" s="284"/>
      <c r="D5" s="284"/>
      <c r="E5" s="34"/>
      <c r="F5" s="34"/>
      <c r="G5" s="34"/>
      <c r="H5" s="34"/>
      <c r="I5" s="34"/>
    </row>
    <row r="6" spans="2:15" ht="23.25" customHeight="1">
      <c r="B6" s="35"/>
      <c r="C6" s="35"/>
      <c r="D6" s="35"/>
      <c r="E6" s="34"/>
      <c r="F6" s="34"/>
      <c r="G6" s="34"/>
      <c r="H6" s="34"/>
      <c r="I6" s="34"/>
    </row>
    <row r="7" spans="2:15" ht="23.25" customHeight="1">
      <c r="B7" s="207" t="s">
        <v>147</v>
      </c>
      <c r="C7" s="208"/>
      <c r="D7" s="192" t="str">
        <f>申込にあたっての注意事項!C136</f>
        <v>information-bridge Ver.7 福島県LGWAN対応版</v>
      </c>
      <c r="E7" s="34"/>
      <c r="F7" s="34"/>
      <c r="G7" s="34"/>
      <c r="H7" s="34"/>
      <c r="I7" s="34"/>
    </row>
    <row r="8" spans="2:15" ht="23.25" customHeight="1">
      <c r="B8" s="36"/>
      <c r="C8" s="37"/>
      <c r="D8" s="37"/>
      <c r="E8" s="34"/>
      <c r="F8" s="34"/>
      <c r="G8" s="34"/>
      <c r="H8" s="34"/>
      <c r="I8" s="34"/>
    </row>
    <row r="9" spans="2:15" ht="23.25" customHeight="1">
      <c r="B9" s="38" t="s">
        <v>148</v>
      </c>
      <c r="C9" s="39"/>
      <c r="D9" s="39"/>
      <c r="E9" s="34"/>
      <c r="F9" s="34"/>
      <c r="G9" s="34"/>
      <c r="H9" s="34"/>
      <c r="I9" s="34"/>
    </row>
    <row r="10" spans="2:15" ht="34.9" customHeight="1">
      <c r="B10" s="286" t="s">
        <v>149</v>
      </c>
      <c r="C10" s="287"/>
      <c r="D10" s="288"/>
      <c r="E10" s="34"/>
      <c r="F10" s="34"/>
      <c r="G10" s="34"/>
      <c r="H10" s="34"/>
      <c r="I10" s="34"/>
    </row>
    <row r="11" spans="2:15" ht="21.95" customHeight="1">
      <c r="B11" s="162" t="s">
        <v>150</v>
      </c>
      <c r="C11" s="112"/>
      <c r="D11" s="109"/>
      <c r="E11" s="34"/>
      <c r="F11" s="34"/>
      <c r="G11" s="34"/>
      <c r="H11" s="34"/>
      <c r="I11" s="34"/>
    </row>
    <row r="12" spans="2:15" ht="15.95" customHeight="1">
      <c r="B12" s="186" t="s">
        <v>151</v>
      </c>
      <c r="C12" s="113"/>
      <c r="D12" s="111" t="str">
        <f>PHONETIC(D11)</f>
        <v/>
      </c>
      <c r="E12" s="34"/>
      <c r="F12" s="34"/>
      <c r="G12" s="34"/>
      <c r="H12" s="34"/>
      <c r="I12" s="34"/>
    </row>
    <row r="13" spans="2:15" ht="21.95" customHeight="1">
      <c r="B13" s="162" t="s">
        <v>152</v>
      </c>
      <c r="C13" s="108"/>
      <c r="D13" s="114"/>
      <c r="E13" s="34"/>
      <c r="F13" s="34"/>
      <c r="G13" s="34"/>
      <c r="H13" s="34"/>
      <c r="I13" s="34"/>
    </row>
    <row r="14" spans="2:15" ht="15.95" customHeight="1">
      <c r="B14" s="186" t="s">
        <v>153</v>
      </c>
      <c r="C14" s="110"/>
      <c r="D14" s="111" t="str">
        <f>PHONETIC(D13)</f>
        <v/>
      </c>
      <c r="E14" s="34"/>
      <c r="F14" s="34"/>
      <c r="G14" s="34"/>
      <c r="H14" s="34"/>
      <c r="I14" s="34"/>
    </row>
    <row r="15" spans="2:15" ht="21.95" customHeight="1">
      <c r="B15" s="187" t="s">
        <v>154</v>
      </c>
      <c r="C15" s="40"/>
      <c r="D15" s="122"/>
      <c r="E15" s="34"/>
      <c r="F15" s="34"/>
      <c r="G15" s="34"/>
      <c r="H15" s="34"/>
      <c r="I15" s="34"/>
    </row>
    <row r="16" spans="2:15" ht="44.1" customHeight="1">
      <c r="B16" s="188" t="s">
        <v>155</v>
      </c>
      <c r="C16" s="7"/>
      <c r="D16" s="42"/>
      <c r="E16" s="34"/>
      <c r="F16" s="34"/>
      <c r="G16" s="181"/>
      <c r="H16" s="182"/>
      <c r="I16" s="182"/>
      <c r="J16" s="182"/>
      <c r="K16" s="183"/>
      <c r="L16" s="183"/>
      <c r="M16" s="183"/>
      <c r="N16" s="183"/>
      <c r="O16" s="183"/>
    </row>
    <row r="17" spans="1:11" ht="21.95" customHeight="1">
      <c r="B17" s="189" t="s">
        <v>156</v>
      </c>
      <c r="C17" s="190"/>
      <c r="D17" s="41"/>
      <c r="E17" s="34"/>
      <c r="F17" s="34"/>
      <c r="G17" s="184"/>
      <c r="H17" s="185"/>
      <c r="I17" s="34"/>
    </row>
    <row r="18" spans="1:11" ht="21.95" customHeight="1">
      <c r="B18" s="191" t="s">
        <v>157</v>
      </c>
      <c r="C18" s="163" t="s">
        <v>158</v>
      </c>
      <c r="D18" s="41"/>
      <c r="E18" s="34"/>
      <c r="F18" s="34"/>
      <c r="G18" s="184"/>
      <c r="H18" s="185"/>
      <c r="I18" s="34"/>
    </row>
    <row r="19" spans="1:11" ht="21.95" customHeight="1">
      <c r="B19" s="187"/>
      <c r="C19" s="163" t="s">
        <v>159</v>
      </c>
      <c r="D19" s="41"/>
      <c r="E19" s="34"/>
      <c r="F19" s="34"/>
      <c r="G19" s="34"/>
      <c r="H19" s="34"/>
      <c r="I19" s="34"/>
    </row>
    <row r="20" spans="1:11" ht="21.95" customHeight="1">
      <c r="B20" s="232" t="s">
        <v>247</v>
      </c>
      <c r="C20" s="108"/>
      <c r="D20" s="233"/>
      <c r="E20" s="34"/>
      <c r="F20" s="281" t="s">
        <v>257</v>
      </c>
      <c r="G20" s="282"/>
      <c r="H20" s="282"/>
      <c r="I20" s="282"/>
      <c r="J20" s="282"/>
      <c r="K20" s="282"/>
    </row>
    <row r="21" spans="1:11" ht="15.95" customHeight="1">
      <c r="B21" s="186" t="s">
        <v>161</v>
      </c>
      <c r="C21" s="110"/>
      <c r="D21" s="111" t="str">
        <f>PHONETIC(D20)</f>
        <v/>
      </c>
      <c r="E21" s="34"/>
      <c r="F21" s="282"/>
      <c r="G21" s="282"/>
      <c r="H21" s="282"/>
      <c r="I21" s="282"/>
      <c r="J21" s="282"/>
      <c r="K21" s="282"/>
    </row>
    <row r="22" spans="1:11" ht="21.95" customHeight="1">
      <c r="B22" s="156" t="s">
        <v>162</v>
      </c>
      <c r="C22" s="156"/>
      <c r="D22" s="157"/>
      <c r="E22" s="34"/>
      <c r="F22" s="34"/>
      <c r="G22" s="34"/>
      <c r="H22" s="34"/>
      <c r="I22" s="34"/>
    </row>
    <row r="23" spans="1:11" ht="21.95" customHeight="1">
      <c r="B23" s="162" t="s">
        <v>163</v>
      </c>
      <c r="C23" s="108"/>
      <c r="D23" s="114"/>
      <c r="E23" s="34"/>
      <c r="F23" s="34"/>
      <c r="G23" s="34"/>
      <c r="H23" s="34"/>
      <c r="I23" s="34"/>
    </row>
    <row r="24" spans="1:11" ht="15.95" customHeight="1">
      <c r="B24" s="186" t="s">
        <v>151</v>
      </c>
      <c r="C24" s="110"/>
      <c r="D24" s="111" t="str">
        <f>PHONETIC(D23)</f>
        <v/>
      </c>
      <c r="E24" s="34"/>
      <c r="F24" s="34"/>
      <c r="G24" s="34"/>
      <c r="H24" s="34"/>
      <c r="I24" s="34"/>
    </row>
    <row r="25" spans="1:11" ht="21.95" customHeight="1">
      <c r="B25" s="209" t="s">
        <v>164</v>
      </c>
      <c r="C25" s="190"/>
      <c r="D25" s="43"/>
      <c r="E25" s="34"/>
      <c r="F25" s="34"/>
      <c r="G25" s="34"/>
      <c r="H25" s="34"/>
      <c r="I25" s="34"/>
    </row>
    <row r="26" spans="1:11" ht="21.95" customHeight="1">
      <c r="B26" s="209" t="s">
        <v>165</v>
      </c>
      <c r="C26" s="190"/>
      <c r="D26" s="44"/>
      <c r="E26" s="34"/>
      <c r="F26" s="34"/>
      <c r="G26" s="34"/>
      <c r="H26" s="34"/>
      <c r="I26" s="34"/>
    </row>
    <row r="27" spans="1:11" ht="22.5" customHeight="1">
      <c r="B27" s="292" t="s">
        <v>166</v>
      </c>
      <c r="C27" s="293"/>
      <c r="D27" s="293"/>
      <c r="E27" s="34"/>
      <c r="F27" s="34"/>
      <c r="G27" s="34"/>
      <c r="H27" s="34"/>
      <c r="I27" s="34"/>
    </row>
    <row r="28" spans="1:11" ht="90" customHeight="1">
      <c r="B28" s="297" t="s">
        <v>228</v>
      </c>
      <c r="C28" s="297"/>
      <c r="D28" s="297"/>
      <c r="E28" s="34"/>
      <c r="F28" s="34"/>
      <c r="G28" s="34"/>
      <c r="H28" s="34"/>
      <c r="I28" s="34"/>
    </row>
    <row r="29" spans="1:11" ht="30" customHeight="1">
      <c r="B29" s="308" t="s">
        <v>167</v>
      </c>
      <c r="C29" s="309"/>
      <c r="D29" s="309"/>
      <c r="E29" s="34"/>
      <c r="F29" s="34"/>
      <c r="G29" s="34"/>
      <c r="H29" s="34"/>
      <c r="I29" s="34"/>
    </row>
    <row r="30" spans="1:11" ht="36" customHeight="1">
      <c r="B30" s="298" t="s">
        <v>229</v>
      </c>
      <c r="C30" s="298"/>
      <c r="D30" s="298"/>
      <c r="E30" s="34"/>
      <c r="F30" s="34"/>
      <c r="G30" s="34"/>
      <c r="H30" s="34"/>
      <c r="I30" s="34"/>
    </row>
    <row r="31" spans="1:11" ht="6" customHeight="1">
      <c r="B31" s="45"/>
      <c r="C31" s="45"/>
      <c r="D31" s="45"/>
      <c r="E31" s="34"/>
      <c r="F31" s="34"/>
      <c r="G31" s="34"/>
      <c r="H31" s="34"/>
      <c r="I31" s="34"/>
    </row>
    <row r="32" spans="1:11" ht="30" customHeight="1">
      <c r="A32" s="15"/>
      <c r="B32" s="306" t="s">
        <v>168</v>
      </c>
      <c r="C32" s="307"/>
      <c r="D32" s="119" t="str">
        <f>HYPERLINK(申込にあたっての注意事項!C134,申込にあたっての注意事項!C135)</f>
        <v>こちらをクリックすると送信用Webフォームが開きます</v>
      </c>
      <c r="E32" s="17"/>
      <c r="F32" s="17"/>
      <c r="G32" s="17"/>
      <c r="H32" s="17"/>
      <c r="I32" s="17"/>
    </row>
    <row r="33" spans="1:9" ht="6" customHeight="1">
      <c r="A33" s="15"/>
      <c r="B33" s="46"/>
      <c r="C33" s="17"/>
      <c r="D33" s="47"/>
      <c r="E33" s="17"/>
      <c r="F33" s="17"/>
      <c r="G33" s="17"/>
      <c r="H33" s="17"/>
      <c r="I33" s="17"/>
    </row>
    <row r="34" spans="1:9" ht="33.75" customHeight="1">
      <c r="A34" s="15"/>
      <c r="B34" s="299" t="s">
        <v>220</v>
      </c>
      <c r="C34" s="300"/>
      <c r="D34" s="301"/>
      <c r="E34" s="17"/>
      <c r="F34" s="17"/>
      <c r="G34" s="17"/>
      <c r="H34" s="17"/>
      <c r="I34" s="17"/>
    </row>
    <row r="35" spans="1:9" ht="30" customHeight="1">
      <c r="A35" s="15"/>
      <c r="B35" s="302" t="s">
        <v>221</v>
      </c>
      <c r="C35" s="302"/>
      <c r="D35" s="302"/>
      <c r="E35" s="48"/>
      <c r="F35" s="17"/>
      <c r="G35" s="17"/>
      <c r="H35" s="17"/>
      <c r="I35" s="17"/>
    </row>
    <row r="36" spans="1:9" ht="20.25" customHeight="1">
      <c r="A36" s="15"/>
      <c r="B36" s="303" t="s">
        <v>169</v>
      </c>
      <c r="C36" s="304"/>
      <c r="D36" s="305"/>
      <c r="E36" s="17"/>
      <c r="F36" s="17"/>
      <c r="G36" s="17"/>
      <c r="H36" s="17"/>
      <c r="I36" s="17"/>
    </row>
    <row r="37" spans="1:9" ht="30" customHeight="1">
      <c r="A37" s="15"/>
      <c r="B37" s="289" t="s">
        <v>170</v>
      </c>
      <c r="C37" s="290"/>
      <c r="D37" s="291"/>
      <c r="E37" s="49"/>
      <c r="F37" s="17"/>
      <c r="G37" s="17"/>
      <c r="H37" s="17"/>
      <c r="I37" s="17"/>
    </row>
    <row r="38" spans="1:9" ht="30" customHeight="1">
      <c r="A38" s="15"/>
      <c r="B38" s="289" t="s">
        <v>171</v>
      </c>
      <c r="C38" s="290"/>
      <c r="D38" s="291"/>
      <c r="E38" s="49"/>
      <c r="F38" s="17"/>
      <c r="G38" s="17"/>
      <c r="H38" s="17"/>
      <c r="I38" s="17"/>
    </row>
    <row r="39" spans="1:9" ht="30" customHeight="1">
      <c r="A39" s="15"/>
      <c r="B39" s="289" t="s">
        <v>258</v>
      </c>
      <c r="C39" s="290"/>
      <c r="D39" s="291"/>
      <c r="E39" s="49"/>
      <c r="F39" s="17"/>
      <c r="G39" s="17"/>
      <c r="H39" s="17"/>
      <c r="I39" s="17"/>
    </row>
    <row r="40" spans="1:9" ht="30" customHeight="1">
      <c r="A40" s="15"/>
      <c r="B40" s="294" t="s">
        <v>172</v>
      </c>
      <c r="C40" s="295"/>
      <c r="D40" s="296"/>
      <c r="E40" s="49"/>
      <c r="F40" s="17"/>
      <c r="G40" s="17"/>
      <c r="H40" s="17"/>
      <c r="I40" s="17"/>
    </row>
    <row r="41" spans="1:9" ht="14.25" customHeight="1">
      <c r="A41" s="15"/>
      <c r="B41" s="50"/>
      <c r="C41" s="50"/>
      <c r="D41" s="50"/>
      <c r="E41" s="48"/>
      <c r="F41" s="17"/>
      <c r="G41" s="17"/>
      <c r="H41" s="17"/>
      <c r="I41" s="17"/>
    </row>
    <row r="42" spans="1:9">
      <c r="B42" s="51"/>
    </row>
  </sheetData>
  <mergeCells count="17">
    <mergeCell ref="B37:D37"/>
    <mergeCell ref="B27:D27"/>
    <mergeCell ref="B38:D38"/>
    <mergeCell ref="B40:D40"/>
    <mergeCell ref="B28:D28"/>
    <mergeCell ref="B30:D30"/>
    <mergeCell ref="B34:D34"/>
    <mergeCell ref="B35:D35"/>
    <mergeCell ref="B36:D36"/>
    <mergeCell ref="B32:C32"/>
    <mergeCell ref="B39:D39"/>
    <mergeCell ref="B29:D29"/>
    <mergeCell ref="F20:K21"/>
    <mergeCell ref="B2:D2"/>
    <mergeCell ref="B5:D5"/>
    <mergeCell ref="B4:C4"/>
    <mergeCell ref="B10:D10"/>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17E572C1-A754-4C75-8DD7-0A4AFDB07AA7}"/>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22407FFF-407F-4805-B8BF-EB9ABE174F5F}"/>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3D00A7AF-21EE-4047-819D-57AB27A09B33}"/>
    <dataValidation allowBlank="1" showInputMessage="1" showErrorMessage="1" promptTitle="---許可番号について---------------------" prompt="※『建設業許可番号』をお持ちでない場合は、空欄で結構です。_x000a__x000a_6桁の番号をご記入ください。_x000a__x000a_例）第◯◯◯◯◯◯号" sqref="D19" xr:uid="{73A69A2F-D1EF-452C-B256-B40B56B64F7E}"/>
    <dataValidation allowBlank="1" showInputMessage="1" showErrorMessage="1" promptTitle="『共同企業体名』入力ガイド：　　　　　　　　　　　　　　　　　." prompt="_x000a_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8E8DA997-7882-4181-8451-7F4151E5AE8A}"/>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B860F8BD-F9AD-42E7-9E4D-3189055ABB3C}"/>
  </dataValidations>
  <hyperlinks>
    <hyperlink ref="F20:K21" location="'サービス申込書（様式１－補助）'!D8" display="'サービス申込書（様式１－補助）'!D8" xr:uid="{A4D31299-5136-41E6-9545-04C01F77AA5B}"/>
  </hyperlinks>
  <pageMargins left="0.70866141732283472" right="0.39370078740157483" top="0.39370078740157483" bottom="0.39370078740157483" header="0.31496062992125984" footer="0.31496062992125984"/>
  <pageSetup paperSize="9" scale="76" orientation="portrait" r:id="rId1"/>
  <rowBreaks count="1" manualBreakCount="1">
    <brk id="41" max="4" man="1"/>
  </rowBreaks>
  <drawing r:id="rId2"/>
  <extLst>
    <ext xmlns:x14="http://schemas.microsoft.com/office/spreadsheetml/2009/9/main" uri="{78C0D931-6437-407d-A8EE-F0AAD7539E65}">
      <x14:conditionalFormattings>
        <x14:conditionalFormatting xmlns:xm="http://schemas.microsoft.com/office/excel/2006/main">
          <x14:cfRule type="expression" priority="2" id="{EBDDD132-1828-404B-8ACF-7EC6707757D3}">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87FF21F8-92E5-4613-95F7-F5857A90B441}">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V102"/>
  <sheetViews>
    <sheetView showGridLines="0" zoomScaleNormal="100" workbookViewId="0">
      <pane ySplit="1" topLeftCell="A2" activePane="bottomLeft" state="frozen"/>
      <selection pane="bottomLeft" activeCell="A8" sqref="A8"/>
    </sheetView>
  </sheetViews>
  <sheetFormatPr defaultColWidth="9" defaultRowHeight="15" customHeight="1"/>
  <cols>
    <col min="1" max="1" width="23.625" style="52" customWidth="1"/>
    <col min="2" max="2" width="6.625" style="52" customWidth="1"/>
    <col min="3" max="3" width="11.625" style="52" customWidth="1"/>
    <col min="4" max="5" width="40.625" style="52" customWidth="1"/>
    <col min="6" max="10" width="2.5" style="52" hidden="1" customWidth="1"/>
    <col min="11" max="11" width="9" style="52"/>
    <col min="12" max="12" width="3.25" style="52" customWidth="1"/>
    <col min="13" max="14" width="9" style="52"/>
    <col min="15" max="15" width="14.625" style="52" customWidth="1"/>
    <col min="16" max="16" width="11.5" style="52" customWidth="1"/>
    <col min="17" max="18" width="9" style="52"/>
    <col min="19" max="19" width="9" style="52" customWidth="1"/>
    <col min="20" max="20" width="3.125" style="52" customWidth="1"/>
    <col min="21" max="21" width="9" style="52"/>
    <col min="22" max="22" width="3.375" style="52" customWidth="1"/>
    <col min="23" max="16384" width="9" style="52"/>
  </cols>
  <sheetData>
    <row r="1" spans="1:21" ht="15" customHeight="1">
      <c r="D1" s="95"/>
      <c r="E1" s="145" t="str">
        <f>"ご利用いただきますサービスは、"&amp;申込にあたっての注意事項!$C$136&amp;" になります"</f>
        <v>ご利用いただきますサービスは、information-bridge Ver.7 福島県LGWAN対応版 になります</v>
      </c>
      <c r="F1" s="226" t="s">
        <v>242</v>
      </c>
      <c r="G1" s="227" t="s">
        <v>243</v>
      </c>
      <c r="H1" s="228" t="s">
        <v>244</v>
      </c>
      <c r="I1" s="229" t="s">
        <v>245</v>
      </c>
      <c r="J1" s="95" t="s">
        <v>246</v>
      </c>
    </row>
    <row r="2" spans="1:21" ht="15" customHeight="1">
      <c r="D2" s="95"/>
      <c r="E2" s="145"/>
    </row>
    <row r="3" spans="1:21" s="8" customFormat="1" ht="24.75" customHeight="1">
      <c r="A3" s="13"/>
      <c r="B3" s="53" t="s">
        <v>144</v>
      </c>
      <c r="C3" s="32"/>
      <c r="D3" s="32"/>
    </row>
    <row r="4" spans="1:21" ht="15" customHeight="1">
      <c r="A4" s="319" t="str">
        <f>IF('個別案件申込書（様式２）'!D94="","[個別案件申込書（様式２）]","[個別案件申込書（様式２）]"&amp;'個別案件申込書（様式２）'!D94&amp;"専用申込書")</f>
        <v>[個別案件申込書（様式２）]</v>
      </c>
      <c r="B4" s="319"/>
      <c r="C4" s="319"/>
      <c r="D4" s="319"/>
      <c r="E4" s="319"/>
    </row>
    <row r="5" spans="1:21" ht="15" customHeight="1" thickBot="1">
      <c r="A5" s="54" t="s">
        <v>173</v>
      </c>
      <c r="B5" s="54"/>
      <c r="C5" s="54"/>
      <c r="D5" s="55"/>
      <c r="E5" s="56" t="s">
        <v>222</v>
      </c>
      <c r="M5" s="264"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65"/>
      <c r="O5" s="265"/>
      <c r="P5" s="265"/>
      <c r="Q5" s="265"/>
      <c r="R5" s="265"/>
      <c r="S5" s="265"/>
    </row>
    <row r="6" spans="1:21" ht="15" customHeight="1" thickTop="1" thickBot="1">
      <c r="A6" s="57"/>
      <c r="B6" s="58"/>
      <c r="D6" s="59"/>
      <c r="E6" s="60" t="str">
        <f>IF(A8="","",A8)</f>
        <v/>
      </c>
      <c r="M6" s="265"/>
      <c r="N6" s="265"/>
      <c r="O6" s="265"/>
      <c r="P6" s="265"/>
      <c r="Q6" s="265"/>
      <c r="R6" s="265"/>
      <c r="S6" s="265"/>
      <c r="T6" s="221"/>
    </row>
    <row r="7" spans="1:21" ht="15" customHeight="1" thickTop="1" thickBot="1">
      <c r="A7" s="216" t="s">
        <v>223</v>
      </c>
      <c r="B7" s="58"/>
      <c r="D7" s="59"/>
      <c r="E7" s="61" t="s">
        <v>174</v>
      </c>
      <c r="M7" s="265"/>
      <c r="N7" s="265"/>
      <c r="O7" s="265"/>
      <c r="P7" s="265"/>
      <c r="Q7" s="265"/>
      <c r="R7" s="265"/>
      <c r="S7" s="265"/>
    </row>
    <row r="8" spans="1:21" ht="15" customHeight="1" thickTop="1" thickBot="1">
      <c r="A8" s="62"/>
      <c r="B8" s="58"/>
      <c r="D8" s="59"/>
      <c r="E8" s="60"/>
      <c r="M8" s="339" t="s">
        <v>239</v>
      </c>
      <c r="N8" s="339"/>
      <c r="O8" s="339"/>
      <c r="P8" s="339"/>
      <c r="Q8" s="339"/>
      <c r="R8" s="339"/>
      <c r="S8" s="339"/>
      <c r="T8" s="339"/>
      <c r="U8" s="340"/>
    </row>
    <row r="9" spans="1:21" ht="15" customHeight="1" thickTop="1">
      <c r="A9" s="138"/>
      <c r="B9" s="58"/>
      <c r="D9" s="59"/>
      <c r="E9" s="139"/>
      <c r="M9" s="339"/>
      <c r="N9" s="339"/>
      <c r="O9" s="339"/>
      <c r="P9" s="339"/>
      <c r="Q9" s="339"/>
      <c r="R9" s="339"/>
      <c r="S9" s="339"/>
      <c r="T9" s="339"/>
      <c r="U9" s="340"/>
    </row>
    <row r="10" spans="1:21" ht="15" customHeight="1" thickBot="1">
      <c r="A10" s="52" t="s">
        <v>175</v>
      </c>
      <c r="E10" s="137" t="s">
        <v>176</v>
      </c>
      <c r="M10" s="222" t="s">
        <v>240</v>
      </c>
      <c r="N10" s="87"/>
      <c r="O10" s="87"/>
      <c r="P10" s="89"/>
      <c r="S10" s="90"/>
    </row>
    <row r="11" spans="1:21" ht="15" customHeight="1" thickBot="1">
      <c r="A11" s="52" t="s">
        <v>177</v>
      </c>
      <c r="E11" s="141"/>
      <c r="M11" s="222" t="s">
        <v>241</v>
      </c>
      <c r="N11" s="87"/>
      <c r="O11" s="87"/>
      <c r="P11" s="89"/>
      <c r="S11" s="90"/>
    </row>
    <row r="12" spans="1:21" ht="15" customHeight="1">
      <c r="A12" s="210" t="s">
        <v>178</v>
      </c>
      <c r="B12" s="211"/>
      <c r="C12" s="212"/>
      <c r="D12" s="213" t="s">
        <v>179</v>
      </c>
      <c r="E12" s="63" t="s">
        <v>180</v>
      </c>
      <c r="M12" s="223" t="str">
        <f>申込にあたっての注意事項!C208</f>
        <v/>
      </c>
      <c r="N12" s="87"/>
      <c r="O12" s="87"/>
      <c r="P12" s="88"/>
    </row>
    <row r="13" spans="1:21" ht="15" customHeight="1">
      <c r="A13" s="194" t="s">
        <v>150</v>
      </c>
      <c r="B13" s="125"/>
      <c r="C13" s="101"/>
      <c r="D13" s="231">
        <f>'サービス申込書（様式１）'!$D$11</f>
        <v>0</v>
      </c>
      <c r="E13" s="69"/>
      <c r="F13" s="80"/>
      <c r="G13" s="80"/>
      <c r="H13" s="80"/>
      <c r="I13" s="80"/>
      <c r="J13" s="80"/>
      <c r="M13" s="223" t="str">
        <f>申込にあたっての注意事項!C210</f>
        <v/>
      </c>
      <c r="N13" s="87"/>
      <c r="O13" s="87"/>
      <c r="P13" s="89"/>
      <c r="S13" s="90"/>
    </row>
    <row r="14" spans="1:21" ht="15" customHeight="1">
      <c r="A14" s="193" t="s">
        <v>160</v>
      </c>
      <c r="B14" s="68"/>
      <c r="C14" s="67"/>
      <c r="D14" s="107">
        <f>'サービス申込書（様式１）'!$D$20</f>
        <v>0</v>
      </c>
      <c r="E14" s="173"/>
      <c r="M14" s="223" t="str">
        <f>申込にあたっての注意事項!C211</f>
        <v/>
      </c>
      <c r="N14" s="87"/>
      <c r="O14" s="87"/>
      <c r="P14" s="89"/>
      <c r="S14" s="90"/>
    </row>
    <row r="15" spans="1:21" ht="15" customHeight="1">
      <c r="A15" s="193" t="s">
        <v>181</v>
      </c>
      <c r="B15" s="158"/>
      <c r="C15" s="159"/>
      <c r="D15" s="107">
        <f>'サービス申込書（様式１）'!$D$13</f>
        <v>0</v>
      </c>
      <c r="E15" s="174"/>
      <c r="M15" s="223" t="str">
        <f>申込にあたっての注意事項!C212</f>
        <v/>
      </c>
      <c r="O15" s="91"/>
      <c r="P15" s="224"/>
      <c r="Q15" s="123"/>
      <c r="R15" s="123"/>
      <c r="S15" s="123"/>
      <c r="T15" s="90"/>
    </row>
    <row r="16" spans="1:21" ht="15" customHeight="1">
      <c r="A16" s="194" t="s">
        <v>154</v>
      </c>
      <c r="B16" s="124"/>
      <c r="C16" s="160"/>
      <c r="D16" s="107">
        <f>'サービス申込書（様式１）'!$D$15</f>
        <v>0</v>
      </c>
      <c r="E16" s="175"/>
      <c r="M16" s="223" t="str">
        <f>申込にあたっての注意事項!C215</f>
        <v/>
      </c>
      <c r="O16" s="92"/>
      <c r="P16" s="123"/>
      <c r="Q16" s="123"/>
      <c r="R16" s="123"/>
      <c r="S16" s="123"/>
      <c r="T16" s="92"/>
    </row>
    <row r="17" spans="1:22" ht="15" customHeight="1">
      <c r="A17" s="194" t="s">
        <v>182</v>
      </c>
      <c r="B17" s="124"/>
      <c r="C17" s="160"/>
      <c r="D17" s="107">
        <f>'サービス申込書（様式１）'!$D$16</f>
        <v>0</v>
      </c>
      <c r="E17" s="175"/>
      <c r="M17" s="223" t="str">
        <f>申込にあたっての注意事項!C213</f>
        <v/>
      </c>
      <c r="O17" s="92"/>
      <c r="P17" s="123"/>
      <c r="Q17" s="123"/>
      <c r="R17" s="123"/>
      <c r="S17" s="123"/>
      <c r="T17" s="92"/>
    </row>
    <row r="18" spans="1:22" ht="15" customHeight="1">
      <c r="A18" s="195" t="s">
        <v>156</v>
      </c>
      <c r="B18" s="142"/>
      <c r="C18" s="70"/>
      <c r="D18" s="107">
        <f>'サービス申込書（様式１）'!$D$17</f>
        <v>0</v>
      </c>
      <c r="E18" s="175"/>
      <c r="M18" s="225" t="str">
        <f>申込にあたっての注意事項!C214</f>
        <v/>
      </c>
      <c r="O18" s="92"/>
      <c r="P18" s="123"/>
      <c r="Q18" s="123"/>
      <c r="R18" s="123"/>
      <c r="S18" s="123"/>
      <c r="T18" s="92"/>
    </row>
    <row r="19" spans="1:22" ht="15" customHeight="1">
      <c r="A19" s="195" t="s">
        <v>157</v>
      </c>
      <c r="B19" s="64"/>
      <c r="C19" s="65" t="s">
        <v>158</v>
      </c>
      <c r="D19" s="107">
        <f>'サービス申込書（様式１）'!$D$18</f>
        <v>0</v>
      </c>
      <c r="E19" s="66"/>
      <c r="M19" s="312" t="s">
        <v>183</v>
      </c>
      <c r="N19" s="265"/>
      <c r="O19" s="265"/>
      <c r="P19" s="265"/>
      <c r="Q19" s="265"/>
      <c r="R19" s="265"/>
      <c r="S19" s="265"/>
      <c r="T19" s="92"/>
    </row>
    <row r="20" spans="1:22" ht="15" customHeight="1">
      <c r="A20" s="193"/>
      <c r="B20" s="67"/>
      <c r="C20" s="65" t="s">
        <v>159</v>
      </c>
      <c r="D20" s="107">
        <f>'サービス申込書（様式１）'!$D$19</f>
        <v>0</v>
      </c>
      <c r="E20" s="66"/>
      <c r="M20" s="265"/>
      <c r="N20" s="265"/>
      <c r="O20" s="265"/>
      <c r="P20" s="265"/>
      <c r="Q20" s="265"/>
      <c r="R20" s="265"/>
      <c r="S20" s="265"/>
    </row>
    <row r="21" spans="1:22" ht="12" customHeight="1">
      <c r="A21" s="77"/>
      <c r="B21" s="77"/>
      <c r="C21" s="78"/>
      <c r="D21" s="93"/>
      <c r="E21" s="94"/>
      <c r="M21" s="265"/>
      <c r="N21" s="265"/>
      <c r="O21" s="265"/>
      <c r="P21" s="265"/>
      <c r="Q21" s="265"/>
      <c r="R21" s="265"/>
      <c r="S21" s="265"/>
    </row>
    <row r="22" spans="1:22" ht="18.75" customHeight="1">
      <c r="C22" s="55"/>
      <c r="D22" s="143"/>
      <c r="E22" s="144"/>
      <c r="M22" s="265"/>
      <c r="N22" s="265"/>
      <c r="O22" s="265"/>
      <c r="P22" s="265"/>
      <c r="Q22" s="265"/>
      <c r="R22" s="265"/>
      <c r="S22" s="265"/>
    </row>
    <row r="23" spans="1:22" ht="18" customHeight="1" thickBot="1">
      <c r="A23" s="68" t="str">
        <f>IF(申込にあたっての注意事項!$C$137=1,"1-2.工事データ",IF(申込にあたっての注意事項!$C$137=2,"1-2.業務データ",IF(申込にあたっての注意事項!$C$137=3,"1-2.工事データ")))</f>
        <v>1-2.工事データ</v>
      </c>
      <c r="B23" s="68"/>
      <c r="C23" s="68"/>
      <c r="D23" s="68"/>
      <c r="M23"/>
      <c r="N23"/>
      <c r="O23"/>
      <c r="P23"/>
      <c r="Q23"/>
      <c r="R23"/>
      <c r="S23"/>
    </row>
    <row r="24" spans="1:22" ht="18" customHeight="1">
      <c r="A24" s="210" t="s">
        <v>178</v>
      </c>
      <c r="B24" s="211"/>
      <c r="C24" s="212"/>
      <c r="D24" s="213" t="s">
        <v>179</v>
      </c>
      <c r="E24" s="63" t="s">
        <v>180</v>
      </c>
      <c r="L24" s="128"/>
      <c r="M24" s="129"/>
      <c r="N24" s="129"/>
      <c r="O24" s="129"/>
      <c r="P24" s="129"/>
      <c r="Q24" s="129"/>
      <c r="R24" s="129"/>
      <c r="S24" s="129"/>
      <c r="T24" s="129"/>
      <c r="U24" s="129"/>
      <c r="V24" s="130"/>
    </row>
    <row r="25" spans="1:22" ht="18" customHeight="1">
      <c r="A25" s="194" t="s">
        <v>184</v>
      </c>
      <c r="B25" s="124"/>
      <c r="C25" s="101"/>
      <c r="D25" s="99"/>
      <c r="E25" s="69"/>
      <c r="L25" s="131" t="s">
        <v>185</v>
      </c>
      <c r="M25" s="338" t="s">
        <v>186</v>
      </c>
      <c r="N25" s="338"/>
      <c r="O25" s="338"/>
      <c r="V25" s="132"/>
    </row>
    <row r="26" spans="1:22" ht="18" customHeight="1">
      <c r="A26" s="194" t="str">
        <f>申込にあたっての注意事項!$C$62</f>
        <v>工事番号</v>
      </c>
      <c r="B26" s="124"/>
      <c r="C26" s="212"/>
      <c r="D26" s="99"/>
      <c r="E26" s="69"/>
      <c r="L26" s="133"/>
      <c r="M26" s="50" t="s">
        <v>187</v>
      </c>
      <c r="N26" s="50"/>
      <c r="O26" s="50"/>
      <c r="P26" s="50"/>
      <c r="Q26" s="50"/>
      <c r="R26" s="50"/>
      <c r="V26" s="132"/>
    </row>
    <row r="27" spans="1:22" ht="18" customHeight="1">
      <c r="A27" s="194" t="str">
        <f>申込にあたっての注意事項!$C$64</f>
        <v>工事名</v>
      </c>
      <c r="B27" s="124"/>
      <c r="C27" s="101"/>
      <c r="D27" s="99"/>
      <c r="E27" s="69"/>
      <c r="L27" s="133"/>
      <c r="M27" s="50" t="s">
        <v>188</v>
      </c>
      <c r="V27" s="132"/>
    </row>
    <row r="28" spans="1:22" ht="18" customHeight="1">
      <c r="A28" s="194" t="str">
        <f>申込にあたっての注意事項!$C$66</f>
        <v>工事場所</v>
      </c>
      <c r="B28" s="124"/>
      <c r="C28" s="101"/>
      <c r="D28" s="99"/>
      <c r="E28" s="69"/>
      <c r="L28" s="133"/>
      <c r="V28" s="132"/>
    </row>
    <row r="29" spans="1:22" ht="18" customHeight="1">
      <c r="A29" s="321" t="str">
        <f>申込にあたっての注意事項!$C$67</f>
        <v>工期</v>
      </c>
      <c r="B29" s="70"/>
      <c r="C29" s="65" t="str">
        <f>申込にあたっての注意事項!$C$68</f>
        <v>開始</v>
      </c>
      <c r="D29" s="214"/>
      <c r="E29" s="71"/>
      <c r="L29" s="131" t="s">
        <v>185</v>
      </c>
      <c r="M29" s="338" t="s">
        <v>189</v>
      </c>
      <c r="N29" s="338"/>
      <c r="O29" s="338"/>
      <c r="V29" s="132"/>
    </row>
    <row r="30" spans="1:22" ht="18" customHeight="1">
      <c r="A30" s="321"/>
      <c r="B30" s="72"/>
      <c r="C30" s="65" t="str">
        <f>申込にあたっての注意事項!$C$69</f>
        <v>完成</v>
      </c>
      <c r="D30" s="214"/>
      <c r="E30" s="71"/>
      <c r="L30" s="133"/>
      <c r="M30" s="50" t="s">
        <v>190</v>
      </c>
      <c r="V30" s="132"/>
    </row>
    <row r="31" spans="1:22" ht="18" customHeight="1" thickBot="1">
      <c r="A31" s="194" t="s">
        <v>39</v>
      </c>
      <c r="B31" s="124"/>
      <c r="C31" s="101"/>
      <c r="D31" s="214"/>
      <c r="E31" s="71"/>
      <c r="L31" s="134"/>
      <c r="M31" s="135"/>
      <c r="N31" s="135"/>
      <c r="O31" s="135"/>
      <c r="P31" s="135"/>
      <c r="Q31" s="135"/>
      <c r="R31" s="135"/>
      <c r="S31" s="135"/>
      <c r="T31" s="135"/>
      <c r="U31" s="135"/>
      <c r="V31" s="136"/>
    </row>
    <row r="32" spans="1:22" ht="18" customHeight="1">
      <c r="A32" s="194" t="str">
        <f>申込にあたっての注意事項!$C$71</f>
        <v>工事の契約金額（税込）</v>
      </c>
      <c r="B32" s="125"/>
      <c r="C32" s="101"/>
      <c r="D32" s="215"/>
      <c r="E32" s="73"/>
    </row>
    <row r="33" spans="1:21" ht="18" customHeight="1">
      <c r="A33" s="196" t="s">
        <v>191</v>
      </c>
      <c r="B33" s="74"/>
      <c r="C33" s="65" t="str">
        <f>申込にあたっての注意事項!$C$90</f>
        <v>部</v>
      </c>
      <c r="D33" s="99"/>
      <c r="E33" s="69"/>
    </row>
    <row r="34" spans="1:21" ht="18" customHeight="1">
      <c r="A34" s="197"/>
      <c r="B34" s="76"/>
      <c r="C34" s="65" t="str">
        <f>申込にあたっての注意事項!$C$91</f>
        <v>事務所</v>
      </c>
      <c r="D34" s="99"/>
      <c r="E34" s="69"/>
    </row>
    <row r="35" spans="1:21" ht="18" customHeight="1">
      <c r="A35" s="193"/>
      <c r="B35" s="67"/>
      <c r="C35" s="65" t="str">
        <f>申込にあたっての注意事項!$C$92</f>
        <v>課</v>
      </c>
      <c r="D35" s="99"/>
      <c r="E35" s="69"/>
    </row>
    <row r="36" spans="1:21" ht="18" customHeight="1">
      <c r="A36" s="165" t="s">
        <v>192</v>
      </c>
      <c r="B36" s="166"/>
      <c r="C36" s="167"/>
      <c r="D36" s="168"/>
      <c r="E36" s="169"/>
    </row>
    <row r="37" spans="1:21" ht="24.95" customHeight="1">
      <c r="A37" s="170"/>
      <c r="B37" s="324" t="str">
        <f>申込にあたっての注意事項!$C$106</f>
        <v>工事（一般土木工事、舗装工事等）</v>
      </c>
      <c r="C37" s="324"/>
      <c r="D37" s="324"/>
      <c r="E37" s="171"/>
      <c r="T37" s="164"/>
    </row>
    <row r="38" spans="1:21" ht="24.95" customHeight="1">
      <c r="A38" s="170"/>
      <c r="B38" s="324" t="str">
        <f>申込にあたっての注意事項!$G$106</f>
        <v>業務（測量、調査、設計等）</v>
      </c>
      <c r="C38" s="324"/>
      <c r="D38" s="324"/>
      <c r="E38" s="171"/>
    </row>
    <row r="39" spans="1:21" ht="24.95" hidden="1" customHeight="1">
      <c r="A39" s="170"/>
      <c r="B39" s="324" t="str">
        <f>申込にあたっての注意事項!$O$106</f>
        <v>※選択不可</v>
      </c>
      <c r="C39" s="324"/>
      <c r="D39" s="324"/>
      <c r="E39" s="171"/>
    </row>
    <row r="40" spans="1:21" ht="30" customHeight="1">
      <c r="A40" s="325" t="s">
        <v>193</v>
      </c>
      <c r="B40" s="333"/>
      <c r="C40" s="333"/>
      <c r="D40" s="333"/>
      <c r="E40" s="334"/>
    </row>
    <row r="41" spans="1:21" ht="33" customHeight="1">
      <c r="A41" s="325" t="s">
        <v>194</v>
      </c>
      <c r="B41" s="326"/>
      <c r="C41" s="326"/>
      <c r="D41" s="326"/>
      <c r="E41" s="327"/>
      <c r="T41" s="164"/>
    </row>
    <row r="42" spans="1:21" ht="33.75" customHeight="1">
      <c r="A42" s="328" t="str">
        <f>IF(申込にあたっての注意事項!C141="01",申込にあたっての注意事項!A157,IF(申込にあたっての注意事項!C141="02",申込にあたっての注意事項!A158,IF(申込にあたっての注意事項!C141="03",申込にあたっての注意事項!A159)))</f>
        <v>工事施工中における受発注者間の情報共有システム機能要件 令和6年3月版（Rev.5.6）</v>
      </c>
      <c r="B42" s="329"/>
      <c r="C42" s="329"/>
      <c r="D42" s="329"/>
      <c r="E42" s="330"/>
    </row>
    <row r="43" spans="1:21" ht="32.25" customHeight="1">
      <c r="A43" s="335" t="str">
        <f>IF(申込にあたっての注意事項!C141="01",申込にあたっての注意事項!A160,IF(申込にあたっての注意事項!C141="02",申込にあたっての注意事項!A161,IF(申込にあたっての注意事項!C141="03",申込にあたっての注意事項!A162)))</f>
        <v>本サービスにて使用できる帳票として、福島県土木部技術管理課が公開する「福島県における情報共有システムの活用ガイドライン」に記載された「工事打合せ簿」「確認書」「工事履行報告書」の3種類を実装。</v>
      </c>
      <c r="B43" s="336"/>
      <c r="C43" s="336"/>
      <c r="D43" s="336"/>
      <c r="E43" s="337"/>
    </row>
    <row r="44" spans="1:21" ht="18" customHeight="1">
      <c r="A44" s="172"/>
      <c r="B44" s="77"/>
      <c r="C44" s="78"/>
      <c r="D44" s="142"/>
      <c r="E44" s="77"/>
    </row>
    <row r="45" spans="1:21" ht="18" customHeight="1">
      <c r="A45" s="68" t="str">
        <f>IF(申込にあたっての注意事項!$C$137=1,"1-3.工事担当者情報",IF(申込にあたっての注意事項!$C$137=2,"1-3.業務担当者情報",IF(申込にあたっての注意事項!$C$137=3,"1-3.工事担当者情報")))</f>
        <v>1-3.工事担当者情報</v>
      </c>
      <c r="E45" s="79"/>
    </row>
    <row r="46" spans="1:21" ht="18" customHeight="1">
      <c r="A46" s="195" t="str">
        <f>申込にあたっての注意事項!$C$74</f>
        <v>現場代理人</v>
      </c>
      <c r="B46" s="64"/>
      <c r="C46" s="80" t="s">
        <v>195</v>
      </c>
      <c r="D46" s="230"/>
      <c r="E46" s="69"/>
      <c r="F46" s="80"/>
      <c r="G46" s="80"/>
      <c r="H46" s="80"/>
      <c r="I46" s="80"/>
      <c r="J46" s="80"/>
      <c r="M46" s="115" t="s">
        <v>196</v>
      </c>
      <c r="N46" s="116" t="str">
        <f>"『"&amp;$A$45&amp;"』の「所属先名称」について"</f>
        <v>『1-3.工事担当者情報』の「所属先名称」について</v>
      </c>
      <c r="O46" s="116"/>
      <c r="P46" s="116"/>
      <c r="Q46" s="116"/>
      <c r="R46" s="50"/>
    </row>
    <row r="47" spans="1:21" ht="18" customHeight="1">
      <c r="A47" s="75"/>
      <c r="B47" s="76"/>
      <c r="C47" s="81" t="s">
        <v>103</v>
      </c>
      <c r="D47" s="99"/>
      <c r="E47" s="69"/>
      <c r="M47" s="50"/>
      <c r="N47" s="262" t="s">
        <v>197</v>
      </c>
      <c r="O47" s="265"/>
      <c r="P47" s="265"/>
      <c r="Q47" s="265"/>
      <c r="R47" s="265"/>
      <c r="S47" s="265"/>
      <c r="T47" s="265"/>
      <c r="U47" s="265"/>
    </row>
    <row r="48" spans="1:21" ht="18" customHeight="1">
      <c r="A48" s="75"/>
      <c r="B48" s="76"/>
      <c r="C48" s="82" t="s">
        <v>198</v>
      </c>
      <c r="D48" s="99"/>
      <c r="E48" s="69"/>
      <c r="M48" s="50"/>
      <c r="N48" s="265"/>
      <c r="O48" s="265"/>
      <c r="P48" s="265"/>
      <c r="Q48" s="265"/>
      <c r="R48" s="265"/>
      <c r="S48" s="265"/>
      <c r="T48" s="265"/>
      <c r="U48" s="265"/>
    </row>
    <row r="49" spans="1:21" ht="18" customHeight="1">
      <c r="A49" s="313" t="s">
        <v>199</v>
      </c>
      <c r="B49" s="314"/>
      <c r="C49" s="82" t="s">
        <v>200</v>
      </c>
      <c r="D49" s="99"/>
      <c r="E49" s="69"/>
      <c r="M49" s="50"/>
      <c r="N49" s="86"/>
      <c r="O49" s="86"/>
      <c r="P49" s="86"/>
      <c r="Q49" s="86"/>
      <c r="R49" s="86"/>
    </row>
    <row r="50" spans="1:21" ht="18" customHeight="1">
      <c r="A50" s="322" t="s">
        <v>201</v>
      </c>
      <c r="B50" s="323"/>
      <c r="C50" s="82" t="s">
        <v>202</v>
      </c>
      <c r="D50" s="99"/>
      <c r="E50" s="69"/>
    </row>
    <row r="51" spans="1:21" ht="18" customHeight="1">
      <c r="A51" s="195" t="str">
        <f>申込にあたっての注意事項!$C$75</f>
        <v>主任（監理）技術者</v>
      </c>
      <c r="B51" s="64"/>
      <c r="C51" s="80" t="s">
        <v>195</v>
      </c>
      <c r="D51" s="230"/>
      <c r="E51" s="69"/>
      <c r="F51" s="80"/>
      <c r="G51" s="80"/>
      <c r="H51" s="80"/>
      <c r="I51" s="80"/>
      <c r="J51" s="80"/>
      <c r="M51" s="115" t="s">
        <v>203</v>
      </c>
      <c r="N51" s="116" t="str">
        <f>"『"&amp;$A$45&amp;"』の「所属先電話番号等」について"</f>
        <v>『1-3.工事担当者情報』の「所属先電話番号等」について</v>
      </c>
      <c r="O51" s="50"/>
      <c r="P51" s="50"/>
      <c r="Q51" s="50"/>
      <c r="R51" s="50"/>
    </row>
    <row r="52" spans="1:21" ht="18" customHeight="1">
      <c r="A52" s="75"/>
      <c r="B52" s="76"/>
      <c r="C52" s="81" t="s">
        <v>103</v>
      </c>
      <c r="D52" s="99"/>
      <c r="E52" s="69"/>
      <c r="M52" s="50"/>
      <c r="N52" s="310" t="s">
        <v>204</v>
      </c>
      <c r="O52" s="311"/>
      <c r="P52" s="311"/>
      <c r="Q52" s="311"/>
      <c r="R52" s="311"/>
      <c r="S52" s="311"/>
      <c r="T52" s="311"/>
      <c r="U52" s="311"/>
    </row>
    <row r="53" spans="1:21" ht="18" customHeight="1">
      <c r="A53" s="75"/>
      <c r="B53" s="76"/>
      <c r="C53" s="82" t="s">
        <v>198</v>
      </c>
      <c r="D53" s="99"/>
      <c r="E53" s="69"/>
      <c r="M53" s="50"/>
      <c r="N53" s="311"/>
      <c r="O53" s="311"/>
      <c r="P53" s="311"/>
      <c r="Q53" s="311"/>
      <c r="R53" s="311"/>
      <c r="S53" s="311"/>
      <c r="T53" s="311"/>
      <c r="U53" s="311"/>
    </row>
    <row r="54" spans="1:21" ht="18" customHeight="1">
      <c r="A54" s="313" t="s">
        <v>199</v>
      </c>
      <c r="B54" s="314"/>
      <c r="C54" s="82" t="s">
        <v>200</v>
      </c>
      <c r="D54" s="99"/>
      <c r="E54" s="69"/>
      <c r="M54" s="50"/>
      <c r="N54"/>
      <c r="O54"/>
      <c r="P54"/>
      <c r="Q54"/>
      <c r="R54"/>
      <c r="S54"/>
      <c r="T54"/>
      <c r="U54"/>
    </row>
    <row r="55" spans="1:21" ht="18" customHeight="1">
      <c r="A55" s="322" t="s">
        <v>201</v>
      </c>
      <c r="B55" s="323"/>
      <c r="C55" s="82" t="s">
        <v>202</v>
      </c>
      <c r="D55" s="99"/>
      <c r="E55" s="69"/>
      <c r="N55" s="123"/>
      <c r="O55" s="123"/>
      <c r="P55" s="123"/>
      <c r="Q55" s="123"/>
      <c r="R55" s="123"/>
    </row>
    <row r="56" spans="1:21" ht="18" customHeight="1">
      <c r="A56" s="195" t="str">
        <f>申込にあたっての注意事項!$C$77</f>
        <v>閲覧者</v>
      </c>
      <c r="B56" s="64"/>
      <c r="C56" s="101" t="s">
        <v>195</v>
      </c>
      <c r="D56" s="230"/>
      <c r="E56" s="69"/>
      <c r="F56" s="80"/>
      <c r="G56" s="80"/>
      <c r="H56" s="80"/>
      <c r="I56" s="80"/>
      <c r="J56" s="80"/>
    </row>
    <row r="57" spans="1:21" ht="18" customHeight="1">
      <c r="A57" s="331" t="str">
        <f>申込にあたっての注意事項!$D$77</f>
        <v>※文書の決裁は行いません</v>
      </c>
      <c r="B57" s="332"/>
      <c r="C57" s="102" t="s">
        <v>103</v>
      </c>
      <c r="D57" s="99"/>
      <c r="E57" s="69"/>
    </row>
    <row r="58" spans="1:21" ht="18" customHeight="1">
      <c r="A58" s="75"/>
      <c r="B58" s="76"/>
      <c r="C58" s="103" t="s">
        <v>198</v>
      </c>
      <c r="D58" s="99"/>
      <c r="E58" s="69"/>
    </row>
    <row r="59" spans="1:21" ht="18" customHeight="1">
      <c r="A59" s="313" t="s">
        <v>199</v>
      </c>
      <c r="B59" s="314"/>
      <c r="C59" s="106" t="s">
        <v>200</v>
      </c>
      <c r="D59" s="117"/>
      <c r="E59" s="104"/>
    </row>
    <row r="60" spans="1:21" ht="18" customHeight="1">
      <c r="A60" s="322" t="s">
        <v>201</v>
      </c>
      <c r="B60" s="323"/>
      <c r="C60" s="82" t="s">
        <v>202</v>
      </c>
      <c r="D60" s="118"/>
      <c r="E60" s="105"/>
    </row>
    <row r="61" spans="1:21" ht="18" customHeight="1">
      <c r="A61" s="320"/>
      <c r="B61" s="320"/>
      <c r="C61" s="320"/>
      <c r="D61" s="320"/>
      <c r="E61" s="320"/>
    </row>
    <row r="62" spans="1:21" ht="18" customHeight="1">
      <c r="A62" s="52" t="s">
        <v>205</v>
      </c>
    </row>
    <row r="63" spans="1:21" ht="18" customHeight="1">
      <c r="A63" s="52" t="str">
        <f>IF(申込にあたっての注意事項!$C$137=1,"2-1.工事担当部署",IF(申込にあたっての注意事項!$C$137=2,"2-1.業務担当部署",IF(申込にあたっての注意事項!$C$137=3,"2-1.工事担当部署")))</f>
        <v>2-1.工事担当部署</v>
      </c>
    </row>
    <row r="64" spans="1:21" ht="18" customHeight="1">
      <c r="A64" s="315" t="s">
        <v>178</v>
      </c>
      <c r="B64" s="316"/>
      <c r="C64" s="317"/>
      <c r="D64" s="213" t="s">
        <v>179</v>
      </c>
      <c r="E64" s="63" t="s">
        <v>180</v>
      </c>
    </row>
    <row r="65" spans="1:21" ht="18" customHeight="1">
      <c r="A65" s="194" t="str">
        <f>申込にあたっての注意事項!$C$90</f>
        <v>部</v>
      </c>
      <c r="B65" s="125"/>
      <c r="C65" s="101"/>
      <c r="D65" s="126">
        <f>$D$33</f>
        <v>0</v>
      </c>
      <c r="E65" s="69"/>
    </row>
    <row r="66" spans="1:21" ht="18" customHeight="1">
      <c r="A66" s="194" t="str">
        <f>申込にあたっての注意事項!$C$91</f>
        <v>事務所</v>
      </c>
      <c r="B66" s="125"/>
      <c r="C66" s="101"/>
      <c r="D66" s="126">
        <f>$D$34</f>
        <v>0</v>
      </c>
      <c r="E66" s="69"/>
    </row>
    <row r="67" spans="1:21" ht="18" customHeight="1">
      <c r="A67" s="194" t="str">
        <f>申込にあたっての注意事項!$C$92</f>
        <v>課</v>
      </c>
      <c r="B67" s="125"/>
      <c r="C67" s="101"/>
      <c r="D67" s="126">
        <f>$D$35</f>
        <v>0</v>
      </c>
      <c r="E67" s="69"/>
    </row>
    <row r="68" spans="1:21" ht="18" customHeight="1">
      <c r="D68" s="83"/>
      <c r="E68" s="79"/>
    </row>
    <row r="69" spans="1:21" ht="18" customHeight="1">
      <c r="A69" s="52" t="s">
        <v>206</v>
      </c>
      <c r="C69" s="318" t="s">
        <v>207</v>
      </c>
      <c r="D69" s="318"/>
      <c r="E69" s="318"/>
    </row>
    <row r="70" spans="1:21" ht="18" customHeight="1">
      <c r="A70" s="206" t="str">
        <f>申込にあたっての注意事項!$C$81</f>
        <v>部　長</v>
      </c>
      <c r="B70" s="70"/>
      <c r="C70" s="80" t="s">
        <v>195</v>
      </c>
      <c r="D70" s="230"/>
      <c r="E70" s="69"/>
      <c r="F70" s="80"/>
      <c r="G70" s="80"/>
      <c r="H70" s="80"/>
      <c r="I70" s="80"/>
      <c r="J70" s="80"/>
      <c r="M70" s="115"/>
      <c r="N70" s="116"/>
      <c r="O70" s="50"/>
      <c r="P70" s="50"/>
      <c r="Q70" s="50"/>
      <c r="R70" s="50"/>
    </row>
    <row r="71" spans="1:21" ht="18" customHeight="1">
      <c r="A71" s="198"/>
      <c r="B71" s="199"/>
      <c r="C71" s="81" t="s">
        <v>103</v>
      </c>
      <c r="D71" s="99"/>
      <c r="E71" s="69"/>
      <c r="M71" s="50"/>
      <c r="N71" s="262"/>
      <c r="O71" s="265"/>
      <c r="P71" s="265"/>
      <c r="Q71" s="265"/>
      <c r="R71" s="265"/>
      <c r="S71" s="265"/>
      <c r="T71" s="265"/>
      <c r="U71" s="265"/>
    </row>
    <row r="72" spans="1:21" ht="18" customHeight="1">
      <c r="A72" s="197"/>
      <c r="B72" s="200"/>
      <c r="C72" s="82" t="s">
        <v>198</v>
      </c>
      <c r="D72" s="99"/>
      <c r="E72" s="69"/>
      <c r="M72" s="50"/>
      <c r="N72" s="265"/>
      <c r="O72" s="265"/>
      <c r="P72" s="265"/>
      <c r="Q72" s="265"/>
      <c r="R72" s="265"/>
      <c r="S72" s="265"/>
      <c r="T72" s="265"/>
      <c r="U72" s="265"/>
    </row>
    <row r="73" spans="1:21" ht="18" customHeight="1">
      <c r="A73" s="206" t="str">
        <f>申込にあたっての注意事項!$C$82</f>
        <v>課　長</v>
      </c>
      <c r="B73" s="70"/>
      <c r="C73" s="80" t="s">
        <v>195</v>
      </c>
      <c r="D73" s="230"/>
      <c r="E73" s="69"/>
      <c r="F73" s="80"/>
      <c r="G73" s="80"/>
      <c r="H73" s="80"/>
      <c r="I73" s="80"/>
      <c r="J73" s="80"/>
      <c r="M73" s="115"/>
      <c r="N73" s="116"/>
      <c r="O73"/>
      <c r="P73"/>
      <c r="Q73"/>
      <c r="R73"/>
      <c r="S73"/>
      <c r="T73"/>
      <c r="U73"/>
    </row>
    <row r="74" spans="1:21" ht="18" customHeight="1">
      <c r="A74" s="198"/>
      <c r="B74" s="199"/>
      <c r="C74" s="81" t="s">
        <v>103</v>
      </c>
      <c r="D74" s="99"/>
      <c r="E74" s="69"/>
      <c r="M74" s="115"/>
      <c r="N74" s="312"/>
      <c r="O74" s="311"/>
      <c r="P74" s="311"/>
      <c r="Q74" s="311"/>
      <c r="R74" s="311"/>
      <c r="S74" s="311"/>
      <c r="T74" s="311"/>
      <c r="U74" s="311"/>
    </row>
    <row r="75" spans="1:21" ht="18" customHeight="1">
      <c r="A75" s="201"/>
      <c r="B75" s="202"/>
      <c r="C75" s="82" t="s">
        <v>198</v>
      </c>
      <c r="D75" s="99"/>
      <c r="E75" s="69"/>
      <c r="M75" s="115"/>
      <c r="N75" s="311"/>
      <c r="O75" s="311"/>
      <c r="P75" s="311"/>
      <c r="Q75" s="311"/>
      <c r="R75" s="311"/>
      <c r="S75" s="311"/>
      <c r="T75" s="311"/>
      <c r="U75" s="311"/>
    </row>
    <row r="76" spans="1:21" ht="18" customHeight="1">
      <c r="A76" s="206" t="str">
        <f>申込にあたっての注意事項!$C$83</f>
        <v>主任主査</v>
      </c>
      <c r="B76" s="203"/>
      <c r="C76" s="82" t="s">
        <v>195</v>
      </c>
      <c r="D76" s="230"/>
      <c r="E76" s="69"/>
      <c r="F76" s="80"/>
      <c r="G76" s="80"/>
      <c r="H76" s="80"/>
      <c r="I76" s="80"/>
      <c r="J76" s="80"/>
      <c r="N76" s="161"/>
      <c r="O76" s="161"/>
      <c r="P76" s="161"/>
      <c r="Q76" s="161"/>
      <c r="R76" s="161"/>
      <c r="S76"/>
    </row>
    <row r="77" spans="1:21" ht="18" customHeight="1">
      <c r="A77" s="204"/>
      <c r="B77" s="205"/>
      <c r="C77" s="82" t="s">
        <v>208</v>
      </c>
      <c r="D77" s="99"/>
      <c r="E77" s="69"/>
      <c r="N77" s="161"/>
      <c r="O77" s="161"/>
      <c r="P77" s="161"/>
      <c r="Q77" s="161"/>
      <c r="R77" s="161"/>
    </row>
    <row r="78" spans="1:21" ht="18" customHeight="1">
      <c r="A78" s="201"/>
      <c r="B78" s="202"/>
      <c r="C78" s="82" t="s">
        <v>198</v>
      </c>
      <c r="D78" s="99"/>
      <c r="E78" s="69"/>
      <c r="N78" s="153"/>
      <c r="O78" s="153"/>
      <c r="P78" s="153"/>
      <c r="Q78" s="153"/>
      <c r="R78" s="153"/>
    </row>
    <row r="79" spans="1:21" ht="18" customHeight="1">
      <c r="A79" s="206" t="str">
        <f>申込にあたっての注意事項!$C$84</f>
        <v>監督員（正）</v>
      </c>
      <c r="B79" s="203"/>
      <c r="C79" s="103" t="s">
        <v>195</v>
      </c>
      <c r="D79" s="230"/>
      <c r="E79" s="69"/>
      <c r="F79" s="80"/>
      <c r="G79" s="80"/>
      <c r="H79" s="80"/>
      <c r="I79" s="80"/>
      <c r="J79" s="80"/>
      <c r="N79" s="153"/>
      <c r="O79" s="153"/>
      <c r="P79" s="153"/>
      <c r="Q79" s="153"/>
      <c r="R79" s="153"/>
    </row>
    <row r="80" spans="1:21" ht="18" customHeight="1">
      <c r="A80" s="197"/>
      <c r="B80" s="205"/>
      <c r="C80" s="103" t="s">
        <v>208</v>
      </c>
      <c r="D80" s="99"/>
      <c r="E80" s="69"/>
      <c r="N80" s="153"/>
      <c r="O80" s="153"/>
      <c r="P80" s="153"/>
      <c r="Q80" s="153"/>
      <c r="R80" s="153"/>
    </row>
    <row r="81" spans="1:21" ht="18" customHeight="1">
      <c r="A81" s="204"/>
      <c r="B81" s="205"/>
      <c r="C81" s="103" t="s">
        <v>198</v>
      </c>
      <c r="D81" s="99"/>
      <c r="E81" s="69"/>
      <c r="N81" s="153"/>
      <c r="O81" s="153"/>
      <c r="P81" s="153"/>
      <c r="Q81" s="153"/>
      <c r="R81" s="153"/>
    </row>
    <row r="82" spans="1:21" ht="18" customHeight="1">
      <c r="A82" s="206" t="str">
        <f>申込にあたっての注意事項!$C$85</f>
        <v>監督員（副）</v>
      </c>
      <c r="B82" s="70"/>
      <c r="C82" s="101" t="s">
        <v>195</v>
      </c>
      <c r="D82" s="230"/>
      <c r="E82" s="69"/>
      <c r="F82" s="80"/>
      <c r="G82" s="80"/>
      <c r="H82" s="80"/>
      <c r="I82" s="80"/>
      <c r="J82" s="80"/>
      <c r="N82" s="153"/>
      <c r="O82" s="153"/>
      <c r="P82" s="153"/>
      <c r="Q82" s="153"/>
      <c r="R82" s="153"/>
    </row>
    <row r="83" spans="1:21" ht="18" customHeight="1">
      <c r="A83" s="197"/>
      <c r="B83" s="200"/>
      <c r="C83" s="102" t="s">
        <v>103</v>
      </c>
      <c r="D83" s="99"/>
      <c r="E83" s="69"/>
    </row>
    <row r="84" spans="1:21" ht="18" customHeight="1">
      <c r="A84" s="197"/>
      <c r="B84" s="200"/>
      <c r="C84" s="103" t="s">
        <v>198</v>
      </c>
      <c r="D84" s="99"/>
      <c r="E84" s="69"/>
    </row>
    <row r="85" spans="1:21" ht="18" customHeight="1">
      <c r="A85" s="195" t="str">
        <f>申込にあたっての注意事項!$C$86</f>
        <v>閲覧者</v>
      </c>
      <c r="B85" s="70"/>
      <c r="C85" s="101" t="s">
        <v>195</v>
      </c>
      <c r="D85" s="230"/>
      <c r="E85" s="69"/>
      <c r="F85" s="80"/>
      <c r="G85" s="80"/>
      <c r="H85" s="80"/>
      <c r="I85" s="80"/>
      <c r="J85" s="80"/>
      <c r="M85" s="115" t="s">
        <v>209</v>
      </c>
      <c r="N85" s="116" t="s">
        <v>210</v>
      </c>
    </row>
    <row r="86" spans="1:21" ht="18" customHeight="1">
      <c r="A86" s="331" t="str">
        <f>申込にあたっての注意事項!$D$86</f>
        <v>※文書の決裁は行いません</v>
      </c>
      <c r="B86" s="332"/>
      <c r="C86" s="102" t="s">
        <v>103</v>
      </c>
      <c r="D86" s="99"/>
      <c r="E86" s="69"/>
      <c r="N86" s="262" t="str">
        <f>"『"&amp;$A$69&amp;"』に記載の部署に属さず他事務所、他部署に所属される職員様や、例えば発注者支援業務に携わる方は、必ず所属する会社名、団体名等をご記入ください。"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86" s="265"/>
      <c r="P86" s="265"/>
      <c r="Q86" s="265"/>
      <c r="R86" s="265"/>
      <c r="S86" s="265"/>
      <c r="T86" s="265"/>
      <c r="U86" s="265"/>
    </row>
    <row r="87" spans="1:21" ht="18" customHeight="1">
      <c r="A87" s="197"/>
      <c r="B87" s="200"/>
      <c r="C87" s="103" t="s">
        <v>198</v>
      </c>
      <c r="D87" s="99"/>
      <c r="E87" s="69"/>
      <c r="N87" s="265"/>
      <c r="O87" s="265"/>
      <c r="P87" s="265"/>
      <c r="Q87" s="265"/>
      <c r="R87" s="265"/>
      <c r="S87" s="265"/>
      <c r="T87" s="265"/>
      <c r="U87" s="265"/>
    </row>
    <row r="88" spans="1:21" ht="18" customHeight="1">
      <c r="A88" s="344" t="s">
        <v>211</v>
      </c>
      <c r="B88" s="345"/>
      <c r="C88" s="82" t="s">
        <v>212</v>
      </c>
      <c r="D88" s="117"/>
      <c r="E88" s="104"/>
      <c r="M88" s="115" t="s">
        <v>213</v>
      </c>
      <c r="N88" s="116" t="s">
        <v>214</v>
      </c>
    </row>
    <row r="89" spans="1:21" ht="18" customHeight="1">
      <c r="A89" s="322" t="s">
        <v>215</v>
      </c>
      <c r="B89" s="342"/>
      <c r="C89" s="82" t="s">
        <v>202</v>
      </c>
      <c r="D89" s="118"/>
      <c r="E89" s="105"/>
      <c r="N89" s="312" t="str">
        <f>"『"&amp;$A$69&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9" s="311"/>
      <c r="P89" s="311"/>
      <c r="Q89" s="311"/>
      <c r="R89" s="311"/>
      <c r="S89" s="311"/>
      <c r="T89" s="311"/>
      <c r="U89" s="311"/>
    </row>
    <row r="90" spans="1:21" ht="18" customHeight="1">
      <c r="A90" s="178"/>
      <c r="B90" s="179"/>
      <c r="C90" s="176"/>
      <c r="D90" s="180"/>
      <c r="E90" s="177"/>
      <c r="N90" s="311"/>
      <c r="O90" s="311"/>
      <c r="P90" s="311"/>
      <c r="Q90" s="311"/>
      <c r="R90" s="311"/>
      <c r="S90" s="311"/>
      <c r="T90" s="311"/>
      <c r="U90" s="311"/>
    </row>
    <row r="91" spans="1:21" ht="18" customHeight="1">
      <c r="A91" s="343" t="s">
        <v>216</v>
      </c>
      <c r="B91" s="343"/>
      <c r="C91" s="343"/>
      <c r="D91" s="343"/>
      <c r="E91" s="343"/>
    </row>
    <row r="92" spans="1:21" ht="18" customHeight="1">
      <c r="A92" s="84"/>
      <c r="B92" s="84"/>
      <c r="C92" s="84"/>
      <c r="D92" s="84"/>
      <c r="E92" s="84"/>
    </row>
    <row r="93" spans="1:21" ht="15" hidden="1" customHeight="1">
      <c r="A93" s="83" t="s">
        <v>262</v>
      </c>
      <c r="B93" s="84"/>
      <c r="C93" s="84"/>
      <c r="E93" s="84"/>
    </row>
    <row r="94" spans="1:21" ht="69" hidden="1" customHeight="1">
      <c r="A94" s="346" t="s">
        <v>261</v>
      </c>
      <c r="B94" s="347"/>
      <c r="C94" s="348"/>
      <c r="D94" s="315"/>
      <c r="E94" s="349"/>
    </row>
    <row r="95" spans="1:21" ht="20.25" customHeight="1">
      <c r="A95" s="84"/>
      <c r="B95" s="84"/>
      <c r="C95" s="84"/>
      <c r="D95" s="120"/>
      <c r="E95" s="121"/>
    </row>
    <row r="96" spans="1:21" ht="20.25" customHeight="1">
      <c r="A96" s="85" t="s">
        <v>217</v>
      </c>
      <c r="B96" s="140" t="s">
        <v>218</v>
      </c>
      <c r="C96" s="84"/>
      <c r="D96" s="120"/>
      <c r="E96" s="121"/>
    </row>
    <row r="97" spans="1:5" ht="20.25" customHeight="1">
      <c r="A97" s="84"/>
      <c r="B97" s="140" t="s">
        <v>219</v>
      </c>
      <c r="C97" s="84"/>
      <c r="D97" s="120"/>
      <c r="E97" s="121"/>
    </row>
    <row r="98" spans="1:5" ht="20.25" customHeight="1">
      <c r="A98" s="84"/>
      <c r="B98" s="140" t="s">
        <v>224</v>
      </c>
      <c r="C98" s="84"/>
      <c r="D98" s="120"/>
      <c r="E98" s="121"/>
    </row>
    <row r="99" spans="1:5" ht="7.5" customHeight="1">
      <c r="A99" s="84"/>
      <c r="B99" s="84"/>
      <c r="C99" s="84"/>
      <c r="D99" s="120"/>
      <c r="E99" s="121"/>
    </row>
    <row r="100" spans="1:5" ht="15" customHeight="1">
      <c r="A100" s="85"/>
      <c r="B100" s="341" t="str">
        <f>HYPERLINK(申込にあたっての注意事項!$C$134,申込にあたっての注意事項!$C$135)</f>
        <v>こちらをクリックすると送信用Webフォームが開きます</v>
      </c>
      <c r="C100" s="341"/>
      <c r="D100" s="341"/>
      <c r="E100" s="341"/>
    </row>
    <row r="102" spans="1:5" ht="15" customHeight="1">
      <c r="E102" s="146" t="str">
        <f>"ブリッジ名："&amp;申込にあたっての注意事項!$C$139</f>
        <v>ブリッジ名：V7LGWAN福島県工事</v>
      </c>
    </row>
  </sheetData>
  <sheetProtection formatCells="0" formatColumns="0" formatRows="0" insertColumns="0" insertRows="0" insertHyperlinks="0" deleteColumns="0" deleteRows="0" sort="0" autoFilter="0" pivotTables="0"/>
  <mergeCells count="37">
    <mergeCell ref="N86:U87"/>
    <mergeCell ref="N89:U90"/>
    <mergeCell ref="B100:E100"/>
    <mergeCell ref="A89:B89"/>
    <mergeCell ref="A91:E91"/>
    <mergeCell ref="A88:B88"/>
    <mergeCell ref="A86:B86"/>
    <mergeCell ref="A94:C94"/>
    <mergeCell ref="D94:E94"/>
    <mergeCell ref="M5:S7"/>
    <mergeCell ref="M19:S22"/>
    <mergeCell ref="M25:O25"/>
    <mergeCell ref="M29:O29"/>
    <mergeCell ref="M8:U9"/>
    <mergeCell ref="A4:E4"/>
    <mergeCell ref="A61:E61"/>
    <mergeCell ref="A29:A30"/>
    <mergeCell ref="A49:B49"/>
    <mergeCell ref="A50:B50"/>
    <mergeCell ref="A54:B54"/>
    <mergeCell ref="A60:B60"/>
    <mergeCell ref="B37:D37"/>
    <mergeCell ref="B38:D38"/>
    <mergeCell ref="B39:D39"/>
    <mergeCell ref="A41:E41"/>
    <mergeCell ref="A42:E42"/>
    <mergeCell ref="A57:B57"/>
    <mergeCell ref="A55:B55"/>
    <mergeCell ref="A40:E40"/>
    <mergeCell ref="A43:E43"/>
    <mergeCell ref="N52:U53"/>
    <mergeCell ref="N47:U48"/>
    <mergeCell ref="N74:U75"/>
    <mergeCell ref="A59:B59"/>
    <mergeCell ref="A64:C64"/>
    <mergeCell ref="N71:U72"/>
    <mergeCell ref="C69:E69"/>
  </mergeCells>
  <phoneticPr fontId="2"/>
  <conditionalFormatting sqref="D13">
    <cfRule type="expression" dxfId="159" priority="158">
      <formula>AND(D13&lt;&gt;"", H13=1)</formula>
    </cfRule>
    <cfRule type="expression" dxfId="158" priority="156">
      <formula>AND(D13&lt;&gt;"", J13=1)</formula>
    </cfRule>
    <cfRule type="expression" dxfId="157" priority="155">
      <formula>AND(D13&lt;&gt;"",E13&lt;&gt;"")</formula>
    </cfRule>
    <cfRule type="expression" dxfId="156" priority="160">
      <formula>AND(D13&lt;&gt;"", F13=1)</formula>
    </cfRule>
    <cfRule type="expression" dxfId="155" priority="157">
      <formula>AND(D13&lt;&gt;"", I13=1)</formula>
    </cfRule>
    <cfRule type="expression" dxfId="154" priority="159">
      <formula>AND(D13&lt;&gt;"", G13=1)</formula>
    </cfRule>
  </conditionalFormatting>
  <conditionalFormatting sqref="D46">
    <cfRule type="expression" dxfId="153" priority="143">
      <formula>AND(D46&lt;&gt;"", G46=1)</formula>
    </cfRule>
    <cfRule type="expression" dxfId="152" priority="142">
      <formula>AND(D46&lt;&gt;"", H46=1)</formula>
    </cfRule>
    <cfRule type="expression" dxfId="151" priority="144">
      <formula>AND(D46&lt;&gt;"", F46=1)</formula>
    </cfRule>
    <cfRule type="expression" dxfId="150" priority="140">
      <formula>AND(D46&lt;&gt;"", J46=1)</formula>
    </cfRule>
    <cfRule type="expression" dxfId="149" priority="141">
      <formula>AND(D46&lt;&gt;"", I46=1)</formula>
    </cfRule>
    <cfRule type="expression" dxfId="148" priority="139">
      <formula>AND(D46&lt;&gt;"",E46&lt;&gt;"")</formula>
    </cfRule>
  </conditionalFormatting>
  <conditionalFormatting sqref="D51">
    <cfRule type="expression" dxfId="147" priority="128">
      <formula>AND(D51&lt;&gt;"", F51=1)</formula>
    </cfRule>
    <cfRule type="expression" dxfId="146" priority="123">
      <formula>AND(D51&lt;&gt;"",E51&lt;&gt;"")</formula>
    </cfRule>
    <cfRule type="expression" dxfId="145" priority="127">
      <formula>AND(D51&lt;&gt;"", G51=1)</formula>
    </cfRule>
    <cfRule type="expression" dxfId="144" priority="126">
      <formula>AND(D51&lt;&gt;"", H51=1)</formula>
    </cfRule>
    <cfRule type="expression" dxfId="143" priority="125">
      <formula>AND(D51&lt;&gt;"", I51=1)</formula>
    </cfRule>
    <cfRule type="expression" dxfId="142" priority="124">
      <formula>AND(D51&lt;&gt;"", J51=1)</formula>
    </cfRule>
  </conditionalFormatting>
  <conditionalFormatting sqref="D56">
    <cfRule type="expression" dxfId="141" priority="112">
      <formula>AND(D56&lt;&gt;"", F56=1)</formula>
    </cfRule>
    <cfRule type="expression" dxfId="140" priority="111">
      <formula>AND(D56&lt;&gt;"", G56=1)</formula>
    </cfRule>
    <cfRule type="expression" dxfId="139" priority="107">
      <formula>AND(D56&lt;&gt;"",E56&lt;&gt;"")</formula>
    </cfRule>
    <cfRule type="expression" dxfId="138" priority="109">
      <formula>AND(D56&lt;&gt;"", I56=1)</formula>
    </cfRule>
    <cfRule type="expression" dxfId="137" priority="110">
      <formula>AND(D56&lt;&gt;"", H56=1)</formula>
    </cfRule>
    <cfRule type="expression" dxfId="136" priority="108">
      <formula>AND(D56&lt;&gt;"", J56=1)</formula>
    </cfRule>
  </conditionalFormatting>
  <conditionalFormatting sqref="D70">
    <cfRule type="expression" dxfId="135" priority="92">
      <formula>AND(D70&lt;&gt;"", J70=1)</formula>
    </cfRule>
    <cfRule type="expression" dxfId="134" priority="91">
      <formula>AND(D70&lt;&gt;"",E70&lt;&gt;"")</formula>
    </cfRule>
    <cfRule type="expression" dxfId="133" priority="96">
      <formula>AND(D70&lt;&gt;"", F70=1)</formula>
    </cfRule>
    <cfRule type="expression" dxfId="132" priority="95">
      <formula>AND(D70&lt;&gt;"", G70=1)</formula>
    </cfRule>
    <cfRule type="expression" dxfId="131" priority="94">
      <formula>AND(D70&lt;&gt;"", H70=1)</formula>
    </cfRule>
    <cfRule type="expression" dxfId="130" priority="93">
      <formula>AND(D70&lt;&gt;"", I70=1)</formula>
    </cfRule>
  </conditionalFormatting>
  <conditionalFormatting sqref="D73">
    <cfRule type="expression" dxfId="129" priority="79">
      <formula>AND(D73&lt;&gt;"", G73=1)</formula>
    </cfRule>
    <cfRule type="expression" dxfId="128" priority="80">
      <formula>AND(D73&lt;&gt;"", F73=1)</formula>
    </cfRule>
    <cfRule type="expression" dxfId="127" priority="78">
      <formula>AND(D73&lt;&gt;"", H73=1)</formula>
    </cfRule>
    <cfRule type="expression" dxfId="126" priority="77">
      <formula>AND(D73&lt;&gt;"", I73=1)</formula>
    </cfRule>
    <cfRule type="expression" dxfId="125" priority="76">
      <formula>AND(D73&lt;&gt;"", J73=1)</formula>
    </cfRule>
    <cfRule type="expression" dxfId="124" priority="75">
      <formula>AND(D73&lt;&gt;"",E73&lt;&gt;"")</formula>
    </cfRule>
  </conditionalFormatting>
  <conditionalFormatting sqref="D76">
    <cfRule type="expression" dxfId="123" priority="62">
      <formula>AND(D76&lt;&gt;"", H76=1)</formula>
    </cfRule>
    <cfRule type="expression" dxfId="122" priority="60">
      <formula>AND(D76&lt;&gt;"", J76=1)</formula>
    </cfRule>
    <cfRule type="expression" dxfId="121" priority="64">
      <formula>AND(D76&lt;&gt;"", F76=1)</formula>
    </cfRule>
    <cfRule type="expression" dxfId="120" priority="63">
      <formula>AND(D76&lt;&gt;"", G76=1)</formula>
    </cfRule>
    <cfRule type="expression" dxfId="119" priority="59">
      <formula>AND(D76&lt;&gt;"",E76&lt;&gt;"")</formula>
    </cfRule>
    <cfRule type="expression" dxfId="118" priority="61">
      <formula>AND(D76&lt;&gt;"", I76=1)</formula>
    </cfRule>
  </conditionalFormatting>
  <conditionalFormatting sqref="D79">
    <cfRule type="expression" dxfId="117" priority="43">
      <formula>AND(D79&lt;&gt;"",E79&lt;&gt;"")</formula>
    </cfRule>
    <cfRule type="expression" dxfId="116" priority="44">
      <formula>AND(D79&lt;&gt;"", J79=1)</formula>
    </cfRule>
    <cfRule type="expression" dxfId="115" priority="45">
      <formula>AND(D79&lt;&gt;"", I79=1)</formula>
    </cfRule>
    <cfRule type="expression" dxfId="114" priority="46">
      <formula>AND(D79&lt;&gt;"", H79=1)</formula>
    </cfRule>
    <cfRule type="expression" dxfId="113" priority="47">
      <formula>AND(D79&lt;&gt;"", G79=1)</formula>
    </cfRule>
    <cfRule type="expression" dxfId="112" priority="48">
      <formula>AND(D79&lt;&gt;"", F79=1)</formula>
    </cfRule>
  </conditionalFormatting>
  <conditionalFormatting sqref="D82">
    <cfRule type="expression" dxfId="111" priority="31">
      <formula>AND(D82&lt;&gt;"", G82=1)</formula>
    </cfRule>
    <cfRule type="expression" dxfId="110" priority="32">
      <formula>AND(D82&lt;&gt;"", F82=1)</formula>
    </cfRule>
    <cfRule type="expression" dxfId="109" priority="29">
      <formula>AND(D82&lt;&gt;"", I82=1)</formula>
    </cfRule>
    <cfRule type="expression" dxfId="108" priority="28">
      <formula>AND(D82&lt;&gt;"", J82=1)</formula>
    </cfRule>
    <cfRule type="expression" dxfId="107" priority="27">
      <formula>AND(D82&lt;&gt;"",E82&lt;&gt;"")</formula>
    </cfRule>
    <cfRule type="expression" dxfId="106" priority="30">
      <formula>AND(D82&lt;&gt;"", H82=1)</formula>
    </cfRule>
  </conditionalFormatting>
  <conditionalFormatting sqref="D85">
    <cfRule type="expression" dxfId="105" priority="14">
      <formula>AND(D85&lt;&gt;"", H85=1)</formula>
    </cfRule>
    <cfRule type="expression" dxfId="104" priority="16">
      <formula>AND(D85&lt;&gt;"", F85=1)</formula>
    </cfRule>
    <cfRule type="expression" dxfId="103" priority="15">
      <formula>AND(D85&lt;&gt;"", G85=1)</formula>
    </cfRule>
    <cfRule type="expression" dxfId="102" priority="11">
      <formula>AND(D85&lt;&gt;"",E85&lt;&gt;"")</formula>
    </cfRule>
    <cfRule type="expression" dxfId="101" priority="12">
      <formula>AND(D85&lt;&gt;"", J85=1)</formula>
    </cfRule>
    <cfRule type="expression" dxfId="100" priority="13">
      <formula>AND(D85&lt;&gt;"", I85=1)</formula>
    </cfRule>
  </conditionalFormatting>
  <conditionalFormatting sqref="E13">
    <cfRule type="expression" dxfId="99" priority="153">
      <formula>AND(D13&lt;&gt;"", E13&lt;&gt;"", G13=1)</formula>
    </cfRule>
    <cfRule type="expression" dxfId="98" priority="152">
      <formula>AND(D13&lt;&gt;"", E13&lt;&gt;"", H13=1)</formula>
    </cfRule>
    <cfRule type="expression" dxfId="97" priority="151">
      <formula>AND(D13&lt;&gt;"", E13&lt;&gt;"", I13=1)</formula>
    </cfRule>
    <cfRule type="expression" dxfId="96" priority="150">
      <formula>AND(D13&lt;&gt;"", E13&lt;&gt;"", J13=1)</formula>
    </cfRule>
    <cfRule type="expression" dxfId="95" priority="154">
      <formula>AND(D13&lt;&gt;"", E13&lt;&gt;"", F13=1)</formula>
    </cfRule>
  </conditionalFormatting>
  <conditionalFormatting sqref="E46">
    <cfRule type="expression" dxfId="94" priority="135">
      <formula>AND(D46&lt;&gt;"", E46&lt;&gt;"", I46=1)</formula>
    </cfRule>
    <cfRule type="expression" dxfId="93" priority="137">
      <formula>AND(D46&lt;&gt;"", E46&lt;&gt;"", G46=1)</formula>
    </cfRule>
    <cfRule type="expression" dxfId="92" priority="136">
      <formula>AND(D46&lt;&gt;"", E46&lt;&gt;"", H46=1)</formula>
    </cfRule>
    <cfRule type="expression" dxfId="91" priority="134">
      <formula>AND(D46&lt;&gt;"", E46&lt;&gt;"", J46=1)</formula>
    </cfRule>
    <cfRule type="expression" dxfId="90" priority="138">
      <formula>AND(D46&lt;&gt;"", E46&lt;&gt;"", F46=1)</formula>
    </cfRule>
  </conditionalFormatting>
  <conditionalFormatting sqref="E51">
    <cfRule type="expression" dxfId="89" priority="121">
      <formula>AND(D51&lt;&gt;"", E51&lt;&gt;"", G51=1)</formula>
    </cfRule>
    <cfRule type="expression" dxfId="88" priority="119">
      <formula>AND(D51&lt;&gt;"", E51&lt;&gt;"", I51=1)</formula>
    </cfRule>
    <cfRule type="expression" dxfId="87" priority="122">
      <formula>AND(D51&lt;&gt;"", E51&lt;&gt;"", F51=1)</formula>
    </cfRule>
    <cfRule type="expression" dxfId="86" priority="120">
      <formula>AND(D51&lt;&gt;"", E51&lt;&gt;"", H51=1)</formula>
    </cfRule>
    <cfRule type="expression" dxfId="85" priority="118">
      <formula>AND(D51&lt;&gt;"", E51&lt;&gt;"", J51=1)</formula>
    </cfRule>
  </conditionalFormatting>
  <conditionalFormatting sqref="E56">
    <cfRule type="expression" dxfId="84" priority="105">
      <formula>AND(D56&lt;&gt;"", E56&lt;&gt;"", G56=1)</formula>
    </cfRule>
    <cfRule type="expression" dxfId="83" priority="106">
      <formula>AND(D56&lt;&gt;"", E56&lt;&gt;"", F56=1)</formula>
    </cfRule>
    <cfRule type="expression" dxfId="82" priority="102">
      <formula>AND(D56&lt;&gt;"", E56&lt;&gt;"", J56=1)</formula>
    </cfRule>
    <cfRule type="expression" dxfId="81" priority="103">
      <formula>AND(D56&lt;&gt;"", E56&lt;&gt;"", I56=1)</formula>
    </cfRule>
    <cfRule type="expression" dxfId="80" priority="104">
      <formula>AND(D56&lt;&gt;"", E56&lt;&gt;"", H56=1)</formula>
    </cfRule>
  </conditionalFormatting>
  <conditionalFormatting sqref="E70">
    <cfRule type="expression" dxfId="79" priority="88">
      <formula>AND(D70&lt;&gt;"", E70&lt;&gt;"", H70=1)</formula>
    </cfRule>
    <cfRule type="expression" dxfId="78" priority="90">
      <formula>AND(D70&lt;&gt;"", E70&lt;&gt;"", F70=1)</formula>
    </cfRule>
    <cfRule type="expression" dxfId="77" priority="89">
      <formula>AND(D70&lt;&gt;"", E70&lt;&gt;"", G70=1)</formula>
    </cfRule>
    <cfRule type="expression" dxfId="76" priority="87">
      <formula>AND(D70&lt;&gt;"", E70&lt;&gt;"", I70=1)</formula>
    </cfRule>
    <cfRule type="expression" dxfId="75" priority="86">
      <formula>AND(D70&lt;&gt;"", E70&lt;&gt;"", J70=1)</formula>
    </cfRule>
  </conditionalFormatting>
  <conditionalFormatting sqref="E73">
    <cfRule type="expression" dxfId="74" priority="71">
      <formula>AND(D73&lt;&gt;"", E73&lt;&gt;"", I73=1)</formula>
    </cfRule>
    <cfRule type="expression" dxfId="73" priority="70">
      <formula>AND(D73&lt;&gt;"", E73&lt;&gt;"", J73=1)</formula>
    </cfRule>
    <cfRule type="expression" dxfId="72" priority="72">
      <formula>AND(D73&lt;&gt;"", E73&lt;&gt;"", H73=1)</formula>
    </cfRule>
    <cfRule type="expression" dxfId="71" priority="74">
      <formula>AND(D73&lt;&gt;"", E73&lt;&gt;"", F73=1)</formula>
    </cfRule>
    <cfRule type="expression" dxfId="70" priority="73">
      <formula>AND(D73&lt;&gt;"", E73&lt;&gt;"", G73=1)</formula>
    </cfRule>
  </conditionalFormatting>
  <conditionalFormatting sqref="E76">
    <cfRule type="expression" dxfId="69" priority="57">
      <formula>AND(D76&lt;&gt;"", E76&lt;&gt;"", G76=1)</formula>
    </cfRule>
    <cfRule type="expression" dxfId="68" priority="54">
      <formula>AND(D76&lt;&gt;"", E76&lt;&gt;"", J76=1)</formula>
    </cfRule>
    <cfRule type="expression" dxfId="67" priority="58">
      <formula>AND(D76&lt;&gt;"", E76&lt;&gt;"", F76=1)</formula>
    </cfRule>
    <cfRule type="expression" dxfId="66" priority="56">
      <formula>AND(D76&lt;&gt;"", E76&lt;&gt;"", H76=1)</formula>
    </cfRule>
    <cfRule type="expression" dxfId="65" priority="55">
      <formula>AND(D76&lt;&gt;"", E76&lt;&gt;"", I76=1)</formula>
    </cfRule>
  </conditionalFormatting>
  <conditionalFormatting sqref="E79">
    <cfRule type="expression" dxfId="64" priority="38">
      <formula>AND(D79&lt;&gt;"", E79&lt;&gt;"", J79=1)</formula>
    </cfRule>
    <cfRule type="expression" dxfId="63" priority="42">
      <formula>AND(D79&lt;&gt;"", E79&lt;&gt;"", F79=1)</formula>
    </cfRule>
    <cfRule type="expression" dxfId="62" priority="40">
      <formula>AND(D79&lt;&gt;"", E79&lt;&gt;"", H79=1)</formula>
    </cfRule>
    <cfRule type="expression" dxfId="61" priority="39">
      <formula>AND(D79&lt;&gt;"", E79&lt;&gt;"", I79=1)</formula>
    </cfRule>
    <cfRule type="expression" dxfId="60" priority="41">
      <formula>AND(D79&lt;&gt;"", E79&lt;&gt;"", G79=1)</formula>
    </cfRule>
  </conditionalFormatting>
  <conditionalFormatting sqref="E82">
    <cfRule type="expression" dxfId="59" priority="25">
      <formula>AND(D82&lt;&gt;"", E82&lt;&gt;"", G82=1)</formula>
    </cfRule>
    <cfRule type="expression" dxfId="58" priority="22">
      <formula>AND(D82&lt;&gt;"", E82&lt;&gt;"", J82=1)</formula>
    </cfRule>
    <cfRule type="expression" dxfId="57" priority="26">
      <formula>AND(D82&lt;&gt;"", E82&lt;&gt;"", F82=1)</formula>
    </cfRule>
    <cfRule type="expression" dxfId="56" priority="23">
      <formula>AND(D82&lt;&gt;"", E82&lt;&gt;"", I82=1)</formula>
    </cfRule>
    <cfRule type="expression" dxfId="55" priority="24">
      <formula>AND(D82&lt;&gt;"", E82&lt;&gt;"", H82=1)</formula>
    </cfRule>
  </conditionalFormatting>
  <conditionalFormatting sqref="E85">
    <cfRule type="expression" dxfId="54" priority="10">
      <formula>AND(D85&lt;&gt;"", E85&lt;&gt;"", F85=1)</formula>
    </cfRule>
    <cfRule type="expression" dxfId="53" priority="9">
      <formula>AND(D85&lt;&gt;"", E85&lt;&gt;"", G85=1)</formula>
    </cfRule>
    <cfRule type="expression" dxfId="52" priority="8">
      <formula>AND(D85&lt;&gt;"", E85&lt;&gt;"", H85=1)</formula>
    </cfRule>
    <cfRule type="expression" dxfId="51" priority="7">
      <formula>AND(D85&lt;&gt;"", E85&lt;&gt;"", I85=1)</formula>
    </cfRule>
    <cfRule type="expression" dxfId="50" priority="6">
      <formula>AND(D85&lt;&gt;"", E85&lt;&gt;"", J85=1)</formula>
    </cfRule>
  </conditionalFormatting>
  <conditionalFormatting sqref="F13">
    <cfRule type="expression" dxfId="49" priority="149">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70">
    <cfRule type="expression" dxfId="45" priority="85">
      <formula>AND(F70=1, G70&lt;&gt;1, H70&lt;&gt;1, I70&lt;&gt;1, J70&lt;&gt;1)</formula>
    </cfRule>
  </conditionalFormatting>
  <conditionalFormatting sqref="F73">
    <cfRule type="expression" dxfId="44" priority="69">
      <formula>AND(F73=1, G73&lt;&gt;1, H73&lt;&gt;1, I73&lt;&gt;1, J73&lt;&gt;1)</formula>
    </cfRule>
  </conditionalFormatting>
  <conditionalFormatting sqref="F76">
    <cfRule type="expression" dxfId="43" priority="53">
      <formula>AND(F76=1, G76&lt;&gt;1, H76&lt;&gt;1, I76&lt;&gt;1, J76&lt;&gt;1)</formula>
    </cfRule>
  </conditionalFormatting>
  <conditionalFormatting sqref="F79">
    <cfRule type="expression" dxfId="42" priority="37">
      <formula>AND(F79=1, G79&lt;&gt;1, H79&lt;&gt;1, I79&lt;&gt;1, J79&lt;&gt;1)</formula>
    </cfRule>
  </conditionalFormatting>
  <conditionalFormatting sqref="F82">
    <cfRule type="expression" dxfId="41" priority="21">
      <formula>AND(F82=1, G82&lt;&gt;1, H82&lt;&gt;1, I82&lt;&gt;1, J82&lt;&gt;1)</formula>
    </cfRule>
  </conditionalFormatting>
  <conditionalFormatting sqref="F85">
    <cfRule type="expression" dxfId="40" priority="5">
      <formula>AND(F85=1, G85&lt;&gt;1, H85&lt;&gt;1, I85&lt;&gt;1, J85&lt;&gt;1)</formula>
    </cfRule>
  </conditionalFormatting>
  <conditionalFormatting sqref="G13">
    <cfRule type="expression" dxfId="39" priority="148">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70">
    <cfRule type="expression" dxfId="35" priority="84">
      <formula>AND(G70=1, H70&lt;&gt;1, I70&lt;&gt;1, J70&lt;&gt;1)</formula>
    </cfRule>
  </conditionalFormatting>
  <conditionalFormatting sqref="G73">
    <cfRule type="expression" dxfId="34" priority="68">
      <formula>AND(G73=1, H73&lt;&gt;1, I73&lt;&gt;1, J73&lt;&gt;1)</formula>
    </cfRule>
  </conditionalFormatting>
  <conditionalFormatting sqref="G76">
    <cfRule type="expression" dxfId="33" priority="52">
      <formula>AND(G76=1, H76&lt;&gt;1, I76&lt;&gt;1, J76&lt;&gt;1)</formula>
    </cfRule>
  </conditionalFormatting>
  <conditionalFormatting sqref="G79">
    <cfRule type="expression" dxfId="32" priority="36">
      <formula>AND(G79=1, H79&lt;&gt;1, I79&lt;&gt;1, J79&lt;&gt;1)</formula>
    </cfRule>
  </conditionalFormatting>
  <conditionalFormatting sqref="G82">
    <cfRule type="expression" dxfId="31" priority="20">
      <formula>AND(G82=1, H82&lt;&gt;1, I82&lt;&gt;1, J82&lt;&gt;1)</formula>
    </cfRule>
  </conditionalFormatting>
  <conditionalFormatting sqref="G85">
    <cfRule type="expression" dxfId="30" priority="4">
      <formula>AND(G85=1, H85&lt;&gt;1, I85&lt;&gt;1, J85&lt;&gt;1)</formula>
    </cfRule>
  </conditionalFormatting>
  <conditionalFormatting sqref="H13">
    <cfRule type="expression" dxfId="29" priority="147">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70">
    <cfRule type="expression" dxfId="25" priority="83">
      <formula>AND(H70=1, I70&lt;&gt;1, J70&lt;&gt;1)</formula>
    </cfRule>
  </conditionalFormatting>
  <conditionalFormatting sqref="H73">
    <cfRule type="expression" dxfId="24" priority="67">
      <formula>AND(H73=1, I73&lt;&gt;1, J73&lt;&gt;1)</formula>
    </cfRule>
  </conditionalFormatting>
  <conditionalFormatting sqref="H76">
    <cfRule type="expression" dxfId="23" priority="51">
      <formula>AND(H76=1, I76&lt;&gt;1, J76&lt;&gt;1)</formula>
    </cfRule>
  </conditionalFormatting>
  <conditionalFormatting sqref="H79">
    <cfRule type="expression" dxfId="22" priority="35">
      <formula>AND(H79=1, I79&lt;&gt;1, J79&lt;&gt;1)</formula>
    </cfRule>
  </conditionalFormatting>
  <conditionalFormatting sqref="H82">
    <cfRule type="expression" dxfId="21" priority="19">
      <formula>AND(H82=1, I82&lt;&gt;1, J82&lt;&gt;1)</formula>
    </cfRule>
  </conditionalFormatting>
  <conditionalFormatting sqref="H85">
    <cfRule type="expression" dxfId="20" priority="3">
      <formula>AND(H85=1, I85&lt;&gt;1, J85&lt;&gt;1)</formula>
    </cfRule>
  </conditionalFormatting>
  <conditionalFormatting sqref="I13">
    <cfRule type="expression" dxfId="19" priority="146">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70">
    <cfRule type="expression" dxfId="15" priority="82">
      <formula>AND(I70=1, J70&lt;&gt;1)</formula>
    </cfRule>
  </conditionalFormatting>
  <conditionalFormatting sqref="I73">
    <cfRule type="expression" dxfId="14" priority="66">
      <formula>AND(I73=1, J73&lt;&gt;1)</formula>
    </cfRule>
  </conditionalFormatting>
  <conditionalFormatting sqref="I76">
    <cfRule type="expression" dxfId="13" priority="50">
      <formula>AND(I76=1, J76&lt;&gt;1)</formula>
    </cfRule>
  </conditionalFormatting>
  <conditionalFormatting sqref="I79">
    <cfRule type="expression" dxfId="12" priority="34">
      <formula>AND(I79=1, J79&lt;&gt;1)</formula>
    </cfRule>
  </conditionalFormatting>
  <conditionalFormatting sqref="I82">
    <cfRule type="expression" dxfId="11" priority="18">
      <formula>AND(I82=1, J82&lt;&gt;1)</formula>
    </cfRule>
  </conditionalFormatting>
  <conditionalFormatting sqref="I85">
    <cfRule type="expression" dxfId="10" priority="2">
      <formula>AND(I85=1, J85&lt;&gt;1)</formula>
    </cfRule>
  </conditionalFormatting>
  <conditionalFormatting sqref="J13">
    <cfRule type="expression" dxfId="9" priority="145">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70">
    <cfRule type="expression" dxfId="5" priority="81">
      <formula>J70=1</formula>
    </cfRule>
  </conditionalFormatting>
  <conditionalFormatting sqref="J73">
    <cfRule type="expression" dxfId="4" priority="65">
      <formula>J73=1</formula>
    </cfRule>
  </conditionalFormatting>
  <conditionalFormatting sqref="J76">
    <cfRule type="expression" dxfId="3" priority="49">
      <formula>J76=1</formula>
    </cfRule>
  </conditionalFormatting>
  <conditionalFormatting sqref="J79">
    <cfRule type="expression" dxfId="2" priority="33">
      <formula>J79=1</formula>
    </cfRule>
  </conditionalFormatting>
  <conditionalFormatting sqref="J82">
    <cfRule type="expression" dxfId="1" priority="17">
      <formula>J82=1</formula>
    </cfRule>
  </conditionalFormatting>
  <conditionalFormatting sqref="J85">
    <cfRule type="expression" dxfId="0" priority="1">
      <formula>J85=1</formula>
    </cfRule>
  </conditionalFormatting>
  <dataValidations xWindow="649" yWindow="751" count="5">
    <dataValidation allowBlank="1" showInputMessage="1" sqref="E33" xr:uid="{5697BF9C-7EE6-459E-9758-02D829AC207E}"/>
    <dataValidation allowBlank="1" showErrorMessage="1" sqref="D33" xr:uid="{5B3260CC-FE58-47CC-9199-50E02BEDAD21}"/>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40E7153E-A766-4F3F-9A0F-C653892EC391}"/>
    <dataValidation allowBlank="1" showInputMessage="1" showErrorMessage="1" promptTitle="⚠工事番号・設計書コードにお間違いはありませんか？" prompt="_x000a_半角数字11桁の番号になります。_x000a__x000a_不明な場合は、発注者にご確認ください。 " sqref="D26" xr:uid="{2E73039E-3F40-4573-BB40-BE0EF86D5A4C}"/>
    <dataValidation allowBlank="1" showInputMessage="1" showErrorMessage="1" promptTitle="実際に操作を行う方のメールアドレスを記入してください" prompt="　　　　　" sqref="D47 D52 D57 D71 D74 D77 D80 D83 D86" xr:uid="{E35B3D28-E66F-4583-BA95-DB492AFF21F2}"/>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215" r:id="rId4" name="Option Button 71">
              <controlPr defaultSize="0" autoFill="0" autoLine="0" autoPict="0" altText="">
                <anchor moveWithCells="1" sizeWithCells="1">
                  <from>
                    <xdr:col>0</xdr:col>
                    <xdr:colOff>1533525</xdr:colOff>
                    <xdr:row>36</xdr:row>
                    <xdr:rowOff>38100</xdr:rowOff>
                  </from>
                  <to>
                    <xdr:col>3</xdr:col>
                    <xdr:colOff>685800</xdr:colOff>
                    <xdr:row>36</xdr:row>
                    <xdr:rowOff>285750</xdr:rowOff>
                  </to>
                </anchor>
              </controlPr>
            </control>
          </mc:Choice>
        </mc:AlternateContent>
        <mc:AlternateContent xmlns:mc="http://schemas.openxmlformats.org/markup-compatibility/2006">
          <mc:Choice Requires="x14">
            <control shapeId="6213" r:id="rId5" name="Option Button 69">
              <controlPr locked="0" defaultSize="0" autoFill="0" autoLine="0" autoPict="0" altText="土木工事、舗装工事">
                <anchor moveWithCells="1" sizeWithCells="1">
                  <from>
                    <xdr:col>0</xdr:col>
                    <xdr:colOff>1543050</xdr:colOff>
                    <xdr:row>37</xdr:row>
                    <xdr:rowOff>28575</xdr:rowOff>
                  </from>
                  <to>
                    <xdr:col>3</xdr:col>
                    <xdr:colOff>400050</xdr:colOff>
                    <xdr:row>37</xdr:row>
                    <xdr:rowOff>276225</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sizeWithCells="1">
                  <from>
                    <xdr:col>0</xdr:col>
                    <xdr:colOff>1543050</xdr:colOff>
                    <xdr:row>38</xdr:row>
                    <xdr:rowOff>38100</xdr:rowOff>
                  </from>
                  <to>
                    <xdr:col>2</xdr:col>
                    <xdr:colOff>495300</xdr:colOff>
                    <xdr:row>38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9A26-FB55-44C7-B71E-50F505DDC82D}">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c r="D1" s="31" t="str">
        <f>申込にあたっての注意事項!C136</f>
        <v>information-bridge Ver.7 福島県LGWAN対応版</v>
      </c>
      <c r="E1" s="49"/>
      <c r="F1" s="240"/>
      <c r="G1" s="240"/>
      <c r="H1" s="96"/>
      <c r="I1" s="96"/>
    </row>
    <row r="2" spans="2:14" ht="24.75" customHeight="1">
      <c r="B2" s="283" t="s">
        <v>144</v>
      </c>
      <c r="C2" s="283"/>
      <c r="D2" s="283"/>
      <c r="E2" s="49"/>
      <c r="F2" s="240"/>
      <c r="G2" s="240"/>
      <c r="H2" s="96"/>
      <c r="I2" s="96"/>
    </row>
    <row r="3" spans="2:14" ht="24.75" customHeight="1">
      <c r="B3" s="32"/>
      <c r="C3" s="32"/>
      <c r="D3" s="33" t="str">
        <f>IF('個別案件申込書（様式２）'!D94="","[サービス申込書（様式１－補助）]","[サービス申込書（様式１－補助）]"&amp;'個別案件申込書（様式２）'!D94&amp;"専用申込書")</f>
        <v>[サービス申込書（様式１－補助）]</v>
      </c>
      <c r="E3" s="19"/>
      <c r="F3" s="19"/>
      <c r="G3" s="19"/>
    </row>
    <row r="4" spans="2:14" ht="23.25" customHeight="1">
      <c r="B4" s="350" t="s">
        <v>248</v>
      </c>
      <c r="C4" s="350"/>
      <c r="D4" s="350"/>
      <c r="E4" s="17"/>
    </row>
    <row r="5" spans="2:14" ht="23.25" customHeight="1">
      <c r="B5" s="286" t="s">
        <v>255</v>
      </c>
      <c r="C5" s="287"/>
      <c r="D5" s="288"/>
      <c r="E5" s="34"/>
      <c r="F5" s="34"/>
    </row>
    <row r="6" spans="2:14" ht="34.9" customHeight="1">
      <c r="B6" s="241" t="s">
        <v>256</v>
      </c>
      <c r="E6" s="34"/>
      <c r="F6" s="351" t="s">
        <v>249</v>
      </c>
      <c r="G6" s="352"/>
    </row>
    <row r="7" spans="2:14" ht="23.25" customHeight="1">
      <c r="B7" s="350" t="s">
        <v>250</v>
      </c>
      <c r="C7" s="350"/>
      <c r="D7" s="350"/>
      <c r="E7" s="34"/>
      <c r="F7" s="34"/>
    </row>
    <row r="8" spans="2:14" ht="21.95" customHeight="1">
      <c r="B8" s="162" t="s">
        <v>150</v>
      </c>
      <c r="C8" s="112"/>
      <c r="D8" s="234"/>
      <c r="E8" s="34"/>
      <c r="F8" s="34"/>
    </row>
    <row r="9" spans="2:14" ht="15.95" customHeight="1">
      <c r="B9" s="186" t="s">
        <v>151</v>
      </c>
      <c r="C9" s="113"/>
      <c r="D9" s="235" t="str">
        <f>PHONETIC(D8)</f>
        <v/>
      </c>
      <c r="E9" s="34"/>
      <c r="F9" s="34"/>
      <c r="G9" s="34"/>
      <c r="H9" s="34"/>
      <c r="I9" s="34"/>
    </row>
    <row r="10" spans="2:14" ht="21.95" customHeight="1">
      <c r="B10" s="162" t="s">
        <v>152</v>
      </c>
      <c r="C10" s="108"/>
      <c r="D10" s="236"/>
      <c r="E10" s="34"/>
      <c r="F10" s="34"/>
      <c r="G10" s="34"/>
      <c r="H10" s="34"/>
      <c r="I10" s="34"/>
    </row>
    <row r="11" spans="2:14" ht="15.95" customHeight="1">
      <c r="B11" s="186" t="s">
        <v>153</v>
      </c>
      <c r="C11" s="110"/>
      <c r="D11" s="235" t="str">
        <f>PHONETIC(D10)</f>
        <v/>
      </c>
      <c r="E11" s="34"/>
      <c r="F11" s="34"/>
      <c r="G11" s="34"/>
      <c r="H11" s="34"/>
      <c r="I11" s="34"/>
    </row>
    <row r="12" spans="2:14" ht="21.95" customHeight="1">
      <c r="B12" s="187" t="s">
        <v>154</v>
      </c>
      <c r="C12" s="40"/>
      <c r="D12" s="237"/>
      <c r="E12" s="34"/>
      <c r="F12" s="34"/>
      <c r="G12" s="34"/>
      <c r="H12" s="34"/>
      <c r="I12" s="34"/>
    </row>
    <row r="13" spans="2:14" ht="44.1" customHeight="1">
      <c r="B13" s="188" t="s">
        <v>155</v>
      </c>
      <c r="C13" s="7"/>
      <c r="D13" s="238"/>
      <c r="E13" s="34"/>
      <c r="F13" s="34"/>
    </row>
    <row r="14" spans="2:14" ht="21.95" customHeight="1">
      <c r="B14" s="189" t="s">
        <v>156</v>
      </c>
      <c r="C14" s="190"/>
      <c r="D14" s="239"/>
      <c r="E14" s="34"/>
      <c r="F14" s="34"/>
    </row>
    <row r="15" spans="2:14" ht="21.95" customHeight="1">
      <c r="B15" s="191" t="s">
        <v>157</v>
      </c>
      <c r="C15" s="163" t="s">
        <v>158</v>
      </c>
      <c r="D15" s="239"/>
      <c r="E15" s="34"/>
      <c r="F15" s="181"/>
      <c r="G15" s="182"/>
      <c r="H15" s="182"/>
      <c r="I15" s="182"/>
      <c r="J15" s="183"/>
      <c r="K15" s="183"/>
      <c r="L15" s="183"/>
      <c r="M15" s="183"/>
      <c r="N15" s="183"/>
    </row>
    <row r="16" spans="2:14" ht="21.95" customHeight="1">
      <c r="B16" s="187"/>
      <c r="C16" s="163" t="s">
        <v>159</v>
      </c>
      <c r="D16" s="239"/>
      <c r="E16" s="34"/>
      <c r="F16" s="184"/>
      <c r="G16" s="185"/>
      <c r="H16" s="34"/>
    </row>
    <row r="17" spans="2:14" customFormat="1"/>
    <row r="18" spans="2:14" ht="23.25" customHeight="1">
      <c r="B18" s="350" t="s">
        <v>251</v>
      </c>
      <c r="C18" s="350"/>
      <c r="D18" s="350"/>
      <c r="E18" s="34"/>
      <c r="F18" s="34"/>
    </row>
    <row r="19" spans="2:14" ht="21.95" customHeight="1">
      <c r="B19" s="162" t="s">
        <v>150</v>
      </c>
      <c r="C19" s="112"/>
      <c r="D19" s="234"/>
      <c r="E19" s="34"/>
      <c r="F19" s="34"/>
    </row>
    <row r="20" spans="2:14" ht="15.95" customHeight="1">
      <c r="B20" s="186" t="s">
        <v>151</v>
      </c>
      <c r="C20" s="113"/>
      <c r="D20" s="235" t="str">
        <f>PHONETIC(D19)</f>
        <v/>
      </c>
      <c r="E20" s="34"/>
      <c r="F20" s="34"/>
      <c r="G20" s="34"/>
      <c r="H20" s="34"/>
      <c r="I20" s="34"/>
    </row>
    <row r="21" spans="2:14" ht="21.95" customHeight="1">
      <c r="B21" s="162" t="s">
        <v>152</v>
      </c>
      <c r="C21" s="108"/>
      <c r="D21" s="236"/>
      <c r="E21" s="34"/>
      <c r="F21" s="34"/>
      <c r="G21" s="34"/>
      <c r="H21" s="34"/>
      <c r="I21" s="34"/>
    </row>
    <row r="22" spans="2:14" ht="15.95" customHeight="1">
      <c r="B22" s="186" t="s">
        <v>153</v>
      </c>
      <c r="C22" s="110"/>
      <c r="D22" s="235" t="str">
        <f>PHONETIC(D21)</f>
        <v/>
      </c>
      <c r="E22" s="34"/>
      <c r="F22" s="34"/>
      <c r="G22" s="34"/>
      <c r="H22" s="34"/>
      <c r="I22" s="34"/>
    </row>
    <row r="23" spans="2:14" ht="21.95" customHeight="1">
      <c r="B23" s="187" t="s">
        <v>154</v>
      </c>
      <c r="C23" s="40"/>
      <c r="D23" s="237"/>
      <c r="E23" s="34"/>
      <c r="F23" s="34"/>
      <c r="G23" s="34"/>
      <c r="H23" s="34"/>
      <c r="I23" s="34"/>
    </row>
    <row r="24" spans="2:14" ht="44.1" customHeight="1">
      <c r="B24" s="188" t="s">
        <v>155</v>
      </c>
      <c r="C24" s="7"/>
      <c r="D24" s="238"/>
      <c r="E24" s="34"/>
      <c r="F24" s="34"/>
    </row>
    <row r="25" spans="2:14" ht="21.95" customHeight="1">
      <c r="B25" s="189" t="s">
        <v>156</v>
      </c>
      <c r="C25" s="190"/>
      <c r="D25" s="239"/>
      <c r="E25" s="34"/>
      <c r="F25" s="34"/>
    </row>
    <row r="26" spans="2:14" ht="21.95" customHeight="1">
      <c r="B26" s="191" t="s">
        <v>157</v>
      </c>
      <c r="C26" s="163" t="s">
        <v>158</v>
      </c>
      <c r="D26" s="239"/>
      <c r="E26" s="34"/>
      <c r="F26" s="181"/>
      <c r="G26" s="182"/>
      <c r="H26" s="182"/>
      <c r="I26" s="182"/>
      <c r="J26" s="183"/>
      <c r="K26" s="183"/>
      <c r="L26" s="183"/>
      <c r="M26" s="183"/>
      <c r="N26" s="183"/>
    </row>
    <row r="27" spans="2:14" ht="21.95" customHeight="1">
      <c r="B27" s="187"/>
      <c r="C27" s="163" t="s">
        <v>159</v>
      </c>
      <c r="D27" s="239"/>
      <c r="E27" s="34"/>
      <c r="F27" s="184"/>
      <c r="G27" s="185"/>
      <c r="H27" s="34"/>
    </row>
    <row r="28" spans="2:14" customFormat="1"/>
    <row r="29" spans="2:14" ht="23.25" customHeight="1">
      <c r="B29" s="350" t="s">
        <v>252</v>
      </c>
      <c r="C29" s="350"/>
      <c r="D29" s="350"/>
      <c r="E29" s="34"/>
      <c r="F29" s="34"/>
    </row>
    <row r="30" spans="2:14" ht="21.95" customHeight="1">
      <c r="B30" s="162" t="s">
        <v>150</v>
      </c>
      <c r="C30" s="112"/>
      <c r="D30" s="234"/>
      <c r="E30" s="34"/>
      <c r="F30" s="34"/>
    </row>
    <row r="31" spans="2:14" ht="15.95" customHeight="1">
      <c r="B31" s="186" t="s">
        <v>151</v>
      </c>
      <c r="C31" s="113"/>
      <c r="D31" s="235" t="str">
        <f>PHONETIC(D30)</f>
        <v/>
      </c>
      <c r="E31" s="34"/>
      <c r="F31" s="34"/>
      <c r="G31" s="34"/>
      <c r="H31" s="34"/>
      <c r="I31" s="34"/>
    </row>
    <row r="32" spans="2:14" ht="21.95" customHeight="1">
      <c r="B32" s="162" t="s">
        <v>152</v>
      </c>
      <c r="C32" s="108"/>
      <c r="D32" s="236"/>
      <c r="E32" s="34"/>
      <c r="F32" s="34"/>
      <c r="G32" s="34"/>
      <c r="H32" s="34"/>
      <c r="I32" s="34"/>
    </row>
    <row r="33" spans="2:14" ht="15.95" customHeight="1">
      <c r="B33" s="186" t="s">
        <v>153</v>
      </c>
      <c r="C33" s="110"/>
      <c r="D33" s="235" t="str">
        <f>PHONETIC(D32)</f>
        <v/>
      </c>
      <c r="E33" s="34"/>
      <c r="F33" s="34"/>
      <c r="G33" s="34"/>
      <c r="H33" s="34"/>
      <c r="I33" s="34"/>
    </row>
    <row r="34" spans="2:14" ht="21.95" customHeight="1">
      <c r="B34" s="187" t="s">
        <v>154</v>
      </c>
      <c r="C34" s="40"/>
      <c r="D34" s="237"/>
      <c r="E34" s="34"/>
      <c r="F34" s="34"/>
      <c r="G34" s="34"/>
      <c r="H34" s="34"/>
      <c r="I34" s="34"/>
    </row>
    <row r="35" spans="2:14" ht="44.1" customHeight="1">
      <c r="B35" s="188" t="s">
        <v>155</v>
      </c>
      <c r="C35" s="7"/>
      <c r="D35" s="238"/>
      <c r="E35" s="34"/>
      <c r="F35" s="34"/>
    </row>
    <row r="36" spans="2:14" ht="21.95" customHeight="1">
      <c r="B36" s="189" t="s">
        <v>156</v>
      </c>
      <c r="C36" s="190"/>
      <c r="D36" s="239"/>
      <c r="E36" s="34"/>
      <c r="F36" s="34"/>
    </row>
    <row r="37" spans="2:14" ht="21.95" customHeight="1">
      <c r="B37" s="191" t="s">
        <v>157</v>
      </c>
      <c r="C37" s="163" t="s">
        <v>158</v>
      </c>
      <c r="D37" s="239"/>
      <c r="E37" s="34"/>
      <c r="F37" s="181"/>
      <c r="G37" s="182"/>
      <c r="H37" s="182"/>
      <c r="I37" s="182"/>
      <c r="J37" s="183"/>
      <c r="K37" s="183"/>
      <c r="L37" s="183"/>
      <c r="M37" s="183"/>
      <c r="N37" s="183"/>
    </row>
    <row r="38" spans="2:14" ht="21.95" customHeight="1">
      <c r="B38" s="187"/>
      <c r="C38" s="163" t="s">
        <v>159</v>
      </c>
      <c r="D38" s="239"/>
      <c r="E38" s="34"/>
      <c r="F38" s="184"/>
      <c r="G38" s="185"/>
      <c r="H38" s="34"/>
    </row>
    <row r="39" spans="2:14" customFormat="1"/>
    <row r="40" spans="2:14" ht="23.25" customHeight="1">
      <c r="B40" s="350" t="s">
        <v>253</v>
      </c>
      <c r="C40" s="350"/>
      <c r="D40" s="350"/>
      <c r="E40" s="34"/>
      <c r="F40" s="34"/>
    </row>
    <row r="41" spans="2:14" ht="21.95" customHeight="1">
      <c r="B41" s="162" t="s">
        <v>150</v>
      </c>
      <c r="C41" s="112"/>
      <c r="D41" s="234"/>
      <c r="E41" s="34"/>
      <c r="F41" s="34"/>
    </row>
    <row r="42" spans="2:14" ht="15.95" customHeight="1">
      <c r="B42" s="186" t="s">
        <v>151</v>
      </c>
      <c r="C42" s="113"/>
      <c r="D42" s="235" t="str">
        <f>PHONETIC(D41)</f>
        <v/>
      </c>
      <c r="E42" s="34"/>
      <c r="F42" s="34"/>
      <c r="G42" s="34"/>
      <c r="H42" s="34"/>
      <c r="I42" s="34"/>
    </row>
    <row r="43" spans="2:14" ht="21.95" customHeight="1">
      <c r="B43" s="162" t="s">
        <v>152</v>
      </c>
      <c r="C43" s="108"/>
      <c r="D43" s="236"/>
      <c r="E43" s="34"/>
      <c r="F43" s="34"/>
      <c r="G43" s="34"/>
      <c r="H43" s="34"/>
      <c r="I43" s="34"/>
    </row>
    <row r="44" spans="2:14" ht="15.95" customHeight="1">
      <c r="B44" s="186" t="s">
        <v>153</v>
      </c>
      <c r="C44" s="110"/>
      <c r="D44" s="235" t="str">
        <f>PHONETIC(D43)</f>
        <v/>
      </c>
      <c r="E44" s="34"/>
      <c r="F44" s="34"/>
      <c r="G44" s="34"/>
      <c r="H44" s="34"/>
      <c r="I44" s="34"/>
    </row>
    <row r="45" spans="2:14" ht="21.95" customHeight="1">
      <c r="B45" s="187" t="s">
        <v>154</v>
      </c>
      <c r="C45" s="40"/>
      <c r="D45" s="237"/>
      <c r="E45" s="34"/>
      <c r="F45" s="34"/>
      <c r="G45" s="34"/>
      <c r="H45" s="34"/>
      <c r="I45" s="34"/>
    </row>
    <row r="46" spans="2:14" ht="44.1" customHeight="1">
      <c r="B46" s="188" t="s">
        <v>155</v>
      </c>
      <c r="C46" s="7"/>
      <c r="D46" s="238"/>
      <c r="E46" s="34"/>
      <c r="F46" s="34"/>
    </row>
    <row r="47" spans="2:14" ht="21.95" customHeight="1">
      <c r="B47" s="189" t="s">
        <v>156</v>
      </c>
      <c r="C47" s="190"/>
      <c r="D47" s="239"/>
      <c r="E47" s="34"/>
      <c r="F47" s="34"/>
    </row>
    <row r="48" spans="2:14" ht="21.95" customHeight="1">
      <c r="B48" s="191" t="s">
        <v>157</v>
      </c>
      <c r="C48" s="163" t="s">
        <v>158</v>
      </c>
      <c r="D48" s="239"/>
      <c r="E48" s="34"/>
      <c r="F48" s="181"/>
      <c r="G48" s="182"/>
      <c r="H48" s="182"/>
      <c r="I48" s="182"/>
      <c r="J48" s="183"/>
      <c r="K48" s="183"/>
      <c r="L48" s="183"/>
      <c r="M48" s="183"/>
      <c r="N48" s="183"/>
    </row>
    <row r="49" spans="1:14" ht="21.95" customHeight="1">
      <c r="B49" s="187"/>
      <c r="C49" s="163" t="s">
        <v>159</v>
      </c>
      <c r="D49" s="239"/>
      <c r="E49" s="34"/>
      <c r="F49" s="184"/>
      <c r="G49" s="185"/>
      <c r="H49" s="34"/>
    </row>
    <row r="50" spans="1:14" customFormat="1"/>
    <row r="51" spans="1:14" ht="23.25" customHeight="1">
      <c r="B51" s="350" t="s">
        <v>254</v>
      </c>
      <c r="C51" s="350"/>
      <c r="D51" s="350"/>
      <c r="E51" s="34"/>
      <c r="F51" s="34"/>
    </row>
    <row r="52" spans="1:14" ht="21.95" customHeight="1">
      <c r="B52" s="162" t="s">
        <v>150</v>
      </c>
      <c r="C52" s="112"/>
      <c r="D52" s="234"/>
      <c r="E52" s="34"/>
      <c r="F52" s="34"/>
    </row>
    <row r="53" spans="1:14" ht="15.95" customHeight="1">
      <c r="B53" s="186" t="s">
        <v>151</v>
      </c>
      <c r="C53" s="113"/>
      <c r="D53" s="235" t="str">
        <f>PHONETIC(D52)</f>
        <v/>
      </c>
      <c r="E53" s="34"/>
      <c r="F53" s="34"/>
      <c r="G53" s="34"/>
      <c r="H53" s="34"/>
      <c r="I53" s="34"/>
    </row>
    <row r="54" spans="1:14" ht="21.95" customHeight="1">
      <c r="B54" s="162" t="s">
        <v>152</v>
      </c>
      <c r="C54" s="108"/>
      <c r="D54" s="236"/>
      <c r="E54" s="34"/>
      <c r="F54" s="34"/>
      <c r="G54" s="34"/>
      <c r="H54" s="34"/>
      <c r="I54" s="34"/>
    </row>
    <row r="55" spans="1:14" ht="15.95" customHeight="1">
      <c r="B55" s="186" t="s">
        <v>153</v>
      </c>
      <c r="C55" s="110"/>
      <c r="D55" s="235" t="str">
        <f>PHONETIC(D54)</f>
        <v/>
      </c>
      <c r="E55" s="34"/>
      <c r="F55" s="34"/>
      <c r="G55" s="34"/>
      <c r="H55" s="34"/>
      <c r="I55" s="34"/>
    </row>
    <row r="56" spans="1:14" ht="21.95" customHeight="1">
      <c r="B56" s="187" t="s">
        <v>154</v>
      </c>
      <c r="C56" s="40"/>
      <c r="D56" s="237"/>
      <c r="E56" s="34"/>
      <c r="F56" s="34"/>
      <c r="G56" s="34"/>
      <c r="H56" s="34"/>
      <c r="I56" s="34"/>
    </row>
    <row r="57" spans="1:14" ht="44.1" customHeight="1">
      <c r="B57" s="188" t="s">
        <v>155</v>
      </c>
      <c r="C57" s="7"/>
      <c r="D57" s="238"/>
      <c r="E57" s="34"/>
      <c r="F57" s="34"/>
    </row>
    <row r="58" spans="1:14" ht="21.95" customHeight="1">
      <c r="B58" s="189" t="s">
        <v>156</v>
      </c>
      <c r="C58" s="190"/>
      <c r="D58" s="239"/>
      <c r="E58" s="34"/>
      <c r="F58" s="34"/>
    </row>
    <row r="59" spans="1:14" ht="21.95" customHeight="1">
      <c r="B59" s="191" t="s">
        <v>157</v>
      </c>
      <c r="C59" s="163" t="s">
        <v>158</v>
      </c>
      <c r="D59" s="239"/>
      <c r="E59" s="34"/>
      <c r="F59" s="181"/>
      <c r="G59" s="182"/>
      <c r="H59" s="182"/>
      <c r="I59" s="182"/>
      <c r="J59" s="183"/>
      <c r="K59" s="183"/>
      <c r="L59" s="183"/>
      <c r="M59" s="183"/>
      <c r="N59" s="183"/>
    </row>
    <row r="60" spans="1:14" ht="21.95" customHeight="1">
      <c r="B60" s="187"/>
      <c r="C60" s="163" t="s">
        <v>159</v>
      </c>
      <c r="D60" s="239"/>
      <c r="E60" s="34"/>
      <c r="F60" s="184"/>
      <c r="G60" s="185"/>
      <c r="H60" s="34"/>
    </row>
    <row r="61" spans="1:14" ht="14.25" customHeight="1">
      <c r="A61" s="15"/>
      <c r="B61" s="50"/>
      <c r="C61" s="50"/>
      <c r="D61" s="50"/>
    </row>
    <row r="62" spans="1:14">
      <c r="B62" s="51"/>
    </row>
  </sheetData>
  <dataConsolidate/>
  <mergeCells count="9">
    <mergeCell ref="B40:D40"/>
    <mergeCell ref="B51:D51"/>
    <mergeCell ref="B2:D2"/>
    <mergeCell ref="B5:D5"/>
    <mergeCell ref="F6:G6"/>
    <mergeCell ref="B7:D7"/>
    <mergeCell ref="B18:D18"/>
    <mergeCell ref="B4:D4"/>
    <mergeCell ref="B29:D29"/>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3CAA8F75-3DDA-47A1-9FDA-9FC8B0D5C93A}"/>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5F1060F2-D64A-4F3D-B092-07B81E6111E7}"/>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263BE566-04E8-43E2-B8D7-94A6B5BB9479}"/>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B37A6431-B77F-4674-8159-CCD4A8A71145}"/>
  </dataValidations>
  <hyperlinks>
    <hyperlink ref="F6:G6" location="'サービス申込書（様式１）'!D23" display="※記入後は、こちらをクリック" xr:uid="{444569F1-6D15-43A4-AFFD-81F14E3AB44F}"/>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361855-2142-44C5-9C51-3387817229C0}">
  <ds:schemaRefs>
    <ds:schemaRef ds:uri="http://purl.org/dc/dcmitype/"/>
    <ds:schemaRef ds:uri="http://purl.org/dc/elements/1.1/"/>
    <ds:schemaRef ds:uri="b504cc58-7187-492f-b557-1ff281c2f39e"/>
    <ds:schemaRef ds:uri="http://schemas.openxmlformats.org/package/2006/metadata/core-properties"/>
    <ds:schemaRef ds:uri="3f8895da-feb4-451e-a6cd-56aa389dde5c"/>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14E552FF-CE25-4795-8A09-6B62242F95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E3661-074E-4DE7-9551-5036A1C0F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2025-04-18T02:22:37Z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