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50_申込書\02_作業中\20250407_全発注機関申込書修正_Rev＋販売取次店行追加\全申込書\"/>
    </mc:Choice>
  </mc:AlternateContent>
  <xr:revisionPtr revIDLastSave="0" documentId="13_ncr:1_{E8C778B6-ED62-4A4C-9E25-0A448AFAEF64}" xr6:coauthVersionLast="47" xr6:coauthVersionMax="47" xr10:uidLastSave="{00000000-0000-0000-0000-000000000000}"/>
  <workbookProtection lockStructure="1"/>
  <bookViews>
    <workbookView xWindow="-120" yWindow="-120" windowWidth="29040" windowHeight="1584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'サービス申込書（様式１）'!$A$1:$D$40</definedName>
    <definedName name="_xlnm.Print_Area" localSheetId="3">'サービス申込書（様式１－補助）'!$A$1:$D$61</definedName>
    <definedName name="_xlnm.Print_Area" localSheetId="2">'個別案件申込書（様式２）'!$A$1:$E$116</definedName>
    <definedName name="_xlnm.Print_Area" localSheetId="0">申込にあたっての注意事項!$A$1:$G$33</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'サービス申込書（様式１）'!$B$33:$D$39</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1" l="1"/>
  <c r="A4" i="8"/>
  <c r="D3" i="7"/>
  <c r="D13" i="8" l="1"/>
  <c r="D1" i="41"/>
  <c r="F204" i="40"/>
  <c r="E201" i="40"/>
  <c r="E204" i="40" s="1"/>
  <c r="D207" i="40"/>
  <c r="C211" i="40" s="1"/>
  <c r="M14" i="8" s="1"/>
  <c r="D201" i="40"/>
  <c r="D202" i="40" s="1"/>
  <c r="E209" i="40" s="1"/>
  <c r="C79" i="40"/>
  <c r="D55" i="41"/>
  <c r="D53" i="41"/>
  <c r="D44" i="41"/>
  <c r="D42" i="41"/>
  <c r="D33" i="41"/>
  <c r="D31" i="41"/>
  <c r="D22" i="41"/>
  <c r="D20" i="41"/>
  <c r="D11" i="41"/>
  <c r="D9" i="41"/>
  <c r="C215" i="40" l="1"/>
  <c r="M16" i="8" s="1"/>
  <c r="C212" i="40"/>
  <c r="M15" i="8" s="1"/>
  <c r="D203" i="40"/>
  <c r="D204" i="40" s="1"/>
  <c r="D205" i="40" s="1"/>
  <c r="D206" i="40" s="1"/>
  <c r="C213" i="40" s="1"/>
  <c r="M17" i="8" s="1"/>
  <c r="C209" i="40"/>
  <c r="C210" i="40"/>
  <c r="M13" i="8" s="1"/>
  <c r="C208" i="40"/>
  <c r="M12" i="8" s="1"/>
  <c r="C16" i="40"/>
  <c r="E6" i="8"/>
  <c r="C135" i="40"/>
  <c r="C132" i="40"/>
  <c r="E132" i="40"/>
  <c r="B39" i="8"/>
  <c r="B38" i="8"/>
  <c r="B37" i="8"/>
  <c r="C214" i="40" l="1"/>
  <c r="M18" i="8" s="1"/>
  <c r="D79" i="40"/>
  <c r="D76" i="40"/>
  <c r="D77" i="40"/>
  <c r="A62" i="8" s="1"/>
  <c r="D83" i="40"/>
  <c r="C82" i="40" l="1"/>
  <c r="A85" i="8" s="1"/>
  <c r="C80" i="40"/>
  <c r="A75" i="8" s="1"/>
  <c r="C74" i="40"/>
  <c r="A56" i="8" s="1"/>
  <c r="D20" i="8"/>
  <c r="C89" i="40"/>
  <c r="C35" i="8" s="1"/>
  <c r="C88" i="40"/>
  <c r="C34" i="8" s="1"/>
  <c r="C87" i="40"/>
  <c r="C33" i="8" s="1"/>
  <c r="C83" i="40"/>
  <c r="A95" i="8" s="1"/>
  <c r="A96" i="8"/>
  <c r="A90" i="8"/>
  <c r="C76" i="40"/>
  <c r="A61" i="8" s="1"/>
  <c r="C81" i="40"/>
  <c r="A80" i="8" s="1"/>
  <c r="C61" i="40"/>
  <c r="C63" i="40"/>
  <c r="C75" i="40"/>
  <c r="A72" i="8" l="1"/>
  <c r="A70" i="8"/>
  <c r="A71" i="8"/>
  <c r="A57" i="8"/>
  <c r="C73" i="40"/>
  <c r="A51" i="8" s="1"/>
  <c r="C72" i="40"/>
  <c r="A46" i="8" s="1"/>
  <c r="C69" i="40"/>
  <c r="A32" i="8" s="1"/>
  <c r="C67" i="40" l="1"/>
  <c r="C30" i="8" s="1"/>
  <c r="C66" i="40"/>
  <c r="C29" i="8" s="1"/>
  <c r="C65" i="40"/>
  <c r="A29" i="8" s="1"/>
  <c r="C64" i="40"/>
  <c r="A28" i="8" s="1"/>
  <c r="C62" i="40"/>
  <c r="A27" i="8" s="1"/>
  <c r="M5" i="8" l="1"/>
  <c r="C60" i="40"/>
  <c r="A26" i="8" s="1"/>
  <c r="A45" i="8" l="1"/>
  <c r="A68" i="8"/>
  <c r="A23" i="8"/>
  <c r="C134" i="40"/>
  <c r="D70" i="8" l="1"/>
  <c r="B114" i="8"/>
  <c r="N85" i="8"/>
  <c r="N76" i="8"/>
  <c r="D72" i="8"/>
  <c r="D71" i="8"/>
  <c r="D19" i="8"/>
  <c r="D18" i="8"/>
  <c r="D17" i="8"/>
  <c r="D16" i="8"/>
  <c r="D15" i="8"/>
  <c r="D14" i="8"/>
  <c r="C137" i="40" l="1"/>
  <c r="A42" i="8" l="1"/>
  <c r="A43" i="8"/>
  <c r="E116" i="8"/>
  <c r="N51" i="8"/>
  <c r="N46" i="8"/>
  <c r="E1" i="8"/>
  <c r="C24" i="40" l="1"/>
  <c r="D31" i="7"/>
  <c r="D14" i="7"/>
  <c r="D21" i="7"/>
  <c r="D12" i="7"/>
  <c r="F1" i="40" l="1"/>
  <c r="D7" i="7"/>
  <c r="D1" i="7" l="1"/>
  <c r="D24" i="7" l="1"/>
</calcChain>
</file>

<file path=xl/sharedStrings.xml><?xml version="1.0" encoding="utf-8"?>
<sst xmlns="http://schemas.openxmlformats.org/spreadsheetml/2006/main" count="451" uniqueCount="256">
  <si>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</si>
  <si>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</si>
  <si>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</si>
  <si>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</si>
  <si>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</si>
  <si>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</si>
  <si>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</si>
  <si>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</si>
  <si>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</si>
  <si>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</si>
  <si>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</si>
  <si>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</si>
  <si>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</si>
  <si>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</si>
  <si>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</si>
  <si>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t>3）</t>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</si>
  <si>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</si>
  <si>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</si>
  <si>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当社は、当社が提供するサービスである「information-bridge 京都市発注工事版」、「information-bridge Ver.7 京都市発注工事版」の利用料金管理業務を、一般社団法人京都府建設業協会に委託しています。利用開始時に電子メールにて配信されます「工事利用開始及びご利用料金ご請求のお知らせ（京都府） information bridge」に記載される利用料金の振込先口座は、一般社団法人京都府建設業協会の口座になります。</t>
    <phoneticPr fontId="2"/>
  </si>
  <si>
    <t>※電子メールにて配信されますご利用料金のお知らせメールから、請求書等をダウンロードする場合、本サービスをご利用いただくための「ログインID・パスワード」が必要となります。本サービスより「ログインID・パスワード」の配信を受けていない方は、大変お手数ですが</t>
    <phoneticPr fontId="2"/>
  </si>
  <si>
    <r>
      <rPr>
        <b/>
        <u/>
        <sz val="11"/>
        <color rgb="FF0070C0"/>
        <rFont val="BIZ UDゴシック"/>
        <family val="3"/>
        <charset val="128"/>
      </rPr>
      <t>情報共有システム管理事務局_株式会社アイサス内</t>
    </r>
    <r>
      <rPr>
        <sz val="11"/>
        <rFont val="BIZ UDゴシック"/>
        <family val="3"/>
        <charset val="128"/>
      </rPr>
      <t>までご連絡下さい。</t>
    </r>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</si>
  <si>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</si>
  <si>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</si>
  <si>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</si>
  <si>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</si>
  <si>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 xml:space="preserve">https://www.i-sus.com/company/isms/index.html
</t>
    <phoneticPr fontId="2"/>
  </si>
  <si>
    <t>https://www.i-sus.com/company/privacy-mark/index.html</t>
    <phoneticPr fontId="2"/>
  </si>
  <si>
    <t>Rev：20220501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</si>
  <si>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</si>
  <si>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</si>
  <si>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</si>
  <si>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</si>
  <si>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</si>
  <si>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</si>
  <si>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</si>
  <si>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</si>
  <si>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</si>
  <si>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</si>
  <si>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</si>
  <si>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ここが監督職員（主任監督員が監督職員になるなら表記をずらして）</t>
    <rPh sb="3" eb="7">
      <t>カントクショクイン</t>
    </rPh>
    <rPh sb="8" eb="10">
      <t>シュニン</t>
    </rPh>
    <rPh sb="10" eb="13">
      <t>カントクイン</t>
    </rPh>
    <rPh sb="14" eb="18">
      <t>カントクショクイン</t>
    </rPh>
    <rPh sb="23" eb="25">
      <t>ヒョウキ</t>
    </rPh>
    <phoneticPr fontId="2"/>
  </si>
  <si>
    <t>　</t>
    <phoneticPr fontId="2"/>
  </si>
  <si>
    <t>以下、工事用</t>
    <rPh sb="0" eb="2">
      <t>イカ</t>
    </rPh>
    <rPh sb="3" eb="5">
      <t>コウジ</t>
    </rPh>
    <rPh sb="5" eb="6">
      <t>ヨウ</t>
    </rPh>
    <phoneticPr fontId="2"/>
  </si>
  <si>
    <t>以下、業務用</t>
    <rPh sb="0" eb="2">
      <t>イカ</t>
    </rPh>
    <rPh sb="3" eb="5">
      <t>ギョウム</t>
    </rPh>
    <rPh sb="5" eb="6">
      <t>ヨウ</t>
    </rPh>
    <phoneticPr fontId="2"/>
  </si>
  <si>
    <t>以下、営繕用</t>
    <rPh sb="0" eb="2">
      <t>イカ</t>
    </rPh>
    <rPh sb="3" eb="5">
      <t>エイゼン</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</si>
  <si>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</si>
  <si>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</si>
  <si>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</si>
  <si>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</si>
  <si>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</si>
  <si>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</si>
  <si>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</si>
  <si>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</si>
  <si>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</si>
  <si>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住所</t>
    <rPh sb="0" eb="2">
      <t>ジュウショ</t>
    </rPh>
    <phoneticPr fontId="2"/>
  </si>
  <si>
    <t>工期</t>
  </si>
  <si>
    <t>履行期間</t>
    <rPh sb="0" eb="2">
      <t>リコウ</t>
    </rPh>
    <rPh sb="2" eb="4">
      <t>キカン</t>
    </rPh>
    <phoneticPr fontId="2"/>
  </si>
  <si>
    <t>開始</t>
    <rPh sb="0" eb="2">
      <t>カイシ</t>
    </rPh>
    <phoneticPr fontId="2"/>
  </si>
  <si>
    <t>着手</t>
    <rPh sb="0" eb="2">
      <t>チャクシュ</t>
    </rPh>
    <phoneticPr fontId="2"/>
  </si>
  <si>
    <t>完成</t>
    <rPh sb="0" eb="2">
      <t>カンセイ</t>
    </rPh>
    <phoneticPr fontId="2"/>
  </si>
  <si>
    <t>完了</t>
    <rPh sb="0" eb="2">
      <t>カンリョウ</t>
    </rPh>
    <phoneticPr fontId="2"/>
  </si>
  <si>
    <t>工事の契約金額（税込）</t>
    <phoneticPr fontId="2"/>
  </si>
  <si>
    <t>契約金額（税込）</t>
    <rPh sb="0" eb="2">
      <t>ケイヤク</t>
    </rPh>
    <rPh sb="2" eb="4">
      <t>キンガク</t>
    </rPh>
    <phoneticPr fontId="2"/>
  </si>
  <si>
    <t>土木工事（道路工事、河川工事、砂防工事等）</t>
    <phoneticPr fontId="2"/>
  </si>
  <si>
    <t>土木設計・測量・地質調査業務</t>
    <phoneticPr fontId="2"/>
  </si>
  <si>
    <t>建築工事・電気設備工事・機械設備工事等</t>
    <phoneticPr fontId="2"/>
  </si>
  <si>
    <t>現場代理人</t>
  </si>
  <si>
    <t>管理技術者</t>
  </si>
  <si>
    <t>監理(主任)技術者</t>
    <phoneticPr fontId="2"/>
  </si>
  <si>
    <t>照査技術者</t>
  </si>
  <si>
    <t>監理技術者</t>
    <phoneticPr fontId="2"/>
  </si>
  <si>
    <t>担当技術者</t>
    <phoneticPr fontId="2"/>
  </si>
  <si>
    <t>主任技術者</t>
    <phoneticPr fontId="2"/>
  </si>
  <si>
    <t>閲覧者</t>
    <phoneticPr fontId="2"/>
  </si>
  <si>
    <t>※文書の決裁は行いません</t>
    <phoneticPr fontId="2"/>
  </si>
  <si>
    <t>現場技術員</t>
    <phoneticPr fontId="2"/>
  </si>
  <si>
    <t>監督員</t>
    <rPh sb="0" eb="3">
      <t>カントクイン</t>
    </rPh>
    <phoneticPr fontId="2"/>
  </si>
  <si>
    <t>総括調査員</t>
    <phoneticPr fontId="2"/>
  </si>
  <si>
    <t>主任監督員</t>
    <phoneticPr fontId="2"/>
  </si>
  <si>
    <t>主任調査員</t>
    <phoneticPr fontId="2"/>
  </si>
  <si>
    <t>ここが監督職員（主任調査員が監督職員になるなら表記をずらして）</t>
    <phoneticPr fontId="2"/>
  </si>
  <si>
    <t>ここが監督職員（主任監督員が監督職員になるなら表記をずらして）</t>
    <phoneticPr fontId="2"/>
  </si>
  <si>
    <t>総括監督員</t>
    <phoneticPr fontId="2"/>
  </si>
  <si>
    <t>調査員</t>
    <phoneticPr fontId="2"/>
  </si>
  <si>
    <t>閲覧者</t>
    <rPh sb="0" eb="3">
      <t>エツランシャ</t>
    </rPh>
    <phoneticPr fontId="2"/>
  </si>
  <si>
    <t>自治体名称</t>
    <rPh sb="0" eb="3">
      <t>ジチタイ</t>
    </rPh>
    <rPh sb="3" eb="5">
      <t>メイショウ</t>
    </rPh>
    <phoneticPr fontId="2"/>
  </si>
  <si>
    <t>部・局</t>
    <rPh sb="0" eb="1">
      <t>ブ</t>
    </rPh>
    <rPh sb="2" eb="3">
      <t>キョク</t>
    </rPh>
    <phoneticPr fontId="2"/>
  </si>
  <si>
    <t>課</t>
    <rPh sb="0" eb="1">
      <t>カ</t>
    </rPh>
    <phoneticPr fontId="2"/>
  </si>
  <si>
    <t>以下、定価</t>
    <rPh sb="0" eb="2">
      <t>イカ</t>
    </rPh>
    <rPh sb="3" eb="5">
      <t>テイカ</t>
    </rPh>
    <phoneticPr fontId="2"/>
  </si>
  <si>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</si>
  <si>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</si>
  <si>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</si>
  <si>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IBMeeting（月額）</t>
    <phoneticPr fontId="2"/>
  </si>
  <si>
    <t>std-info@i-sus.com</t>
    <phoneticPr fontId="2"/>
  </si>
  <si>
    <t>メールアドレス</t>
    <phoneticPr fontId="2"/>
  </si>
  <si>
    <t>https://www.i-sus.com/applicat/contact.php?munic_code=99996</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</si>
  <si>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</si>
  <si>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</si>
  <si>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</si>
  <si>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</si>
  <si>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</si>
  <si>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部局</t>
    <rPh sb="0" eb="2">
      <t>ブキョク</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</si>
  <si>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</si>
  <si>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</si>
  <si>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</si>
  <si>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</si>
  <si>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</si>
  <si>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環境政策局</t>
  </si>
  <si>
    <t>文化市民局</t>
  </si>
  <si>
    <t>産業観光局</t>
  </si>
  <si>
    <t>都市計画局</t>
    <phoneticPr fontId="2"/>
  </si>
  <si>
    <t>建設局</t>
    <phoneticPr fontId="2"/>
  </si>
  <si>
    <t>交通局</t>
  </si>
  <si>
    <t>上下水道局</t>
    <phoneticPr fontId="2"/>
  </si>
  <si>
    <t>保健福祉局</t>
  </si>
  <si>
    <t>消防局</t>
  </si>
  <si>
    <t>行財政局</t>
  </si>
  <si>
    <t>総合企画局</t>
  </si>
  <si>
    <t>教育委員会事務局</t>
    <phoneticPr fontId="2"/>
  </si>
  <si>
    <t>工事施工中における受発注者間の情報共有システム機能要件 2019年版 営繕工事編</t>
    <phoneticPr fontId="2"/>
  </si>
  <si>
    <t>本サービスにて使用できる帳票として、国土交通省国土技術政策総合研究所が公開する『「土木工事共通仕様書」を適用する請負工事に用いる帳票様式』の中から、国土交通省が定めた情報共有システム活用ガイドラインにおいて情報共有システムで作成可能な工事帳票（鑑）として挙がる「工事打合せ簿」、「材料確認書」、「段階確認書」、「工事履行報告書」、「確認・立会依頼書」の５種類を実装。</t>
    <phoneticPr fontId="2"/>
  </si>
  <si>
    <t>本サービスにて使用できる帳票として、一般的に使用されている「業務打合せ簿」を実装。</t>
    <phoneticPr fontId="2"/>
  </si>
  <si>
    <t>子ども若者はぐくみ局</t>
  </si>
  <si>
    <t>区役所</t>
  </si>
  <si>
    <t>会計室</t>
  </si>
  <si>
    <t>市会事務局</t>
  </si>
  <si>
    <t>選挙管理委員会事務局</t>
  </si>
  <si>
    <t>区選挙管理委員会事務局</t>
  </si>
  <si>
    <t>監査事務局</t>
  </si>
  <si>
    <t>人事委員会事務局</t>
  </si>
  <si>
    <t>農業委員会事務局</t>
  </si>
  <si>
    <t>固定資産評価審査委員会事務室</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</si>
  <si>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</si>
  <si>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</si>
  <si>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</si>
  <si>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</si>
  <si>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</si>
  <si>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</si>
  <si>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</si>
  <si>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</si>
  <si>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</si>
  <si>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</si>
  <si>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</si>
  <si>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　</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</si>
  <si>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</si>
  <si>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</si>
  <si>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</si>
  <si>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</si>
  <si>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</si>
  <si>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</si>
  <si>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</si>
  <si>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</si>
  <si>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</si>
  <si>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</si>
  <si>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</si>
  <si>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</si>
  <si>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</si>
  <si>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</si>
  <si>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</si>
  <si>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</si>
  <si>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</si>
  <si>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</si>
  <si>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</si>
  <si>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</si>
  <si>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</si>
  <si>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8" eb="9">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</si>
  <si>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</si>
  <si>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</si>
  <si>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</si>
  <si>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会社の住所　　</t>
    <rPh sb="0" eb="2">
      <t>カイシャ</t>
    </rPh>
    <rPh sb="3" eb="5">
      <t>ジュウショ</t>
    </rPh>
    <phoneticPr fontId="2"/>
  </si>
  <si>
    <t>ご記入いただきました『ご利用開始希望日』からのサービス利用開始に向けて準備させていただきます。諸事情によりご希望に添えない場合がありましたら、ご連絡をさせていただきます。
なお利用開始処理につきましては、当方の作業は当日の午前中を目途に行われますが、当日の混雑状況等により利用開始が多少遅くなることがございます。何卒ご了承ください。</t>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</si>
  <si>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</si>
  <si>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</si>
  <si>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</si>
  <si>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</si>
  <si>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</si>
  <si>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</si>
  <si>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</si>
  <si>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</si>
  <si>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</si>
  <si>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phoneticPr fontId="2"/>
  </si>
  <si>
    <t>　先に選択された案件種目により、当社がご提供するサービスが適応する機能基準および実装帳票は以下の通りです。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</si>
  <si>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</si>
  <si>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</si>
  <si>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</si>
  <si>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</si>
  <si>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</si>
  <si>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</si>
  <si>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</si>
  <si>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</si>
  <si>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</si>
  <si>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</si>
  <si>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メールアドレス</t>
  </si>
  <si>
    <t>上記「お申込み会社名」に属していない場合は、必ずご記入下さい。（必須）</t>
    <phoneticPr fontId="2"/>
  </si>
  <si>
    <t>所属先が検索可能な固定電話番号、住所、またはWebサイトURL等をご記入下さい。（任意）</t>
    <phoneticPr fontId="2"/>
  </si>
  <si>
    <t>2.利用者データ（発注者）</t>
    <rPh sb="2" eb="5">
      <t>リヨウシャ</t>
    </rPh>
    <rPh sb="9" eb="12">
      <t>ハッチュウシャ</t>
    </rPh>
    <phoneticPr fontId="2"/>
  </si>
  <si>
    <t>2-2.担当職員</t>
    <rPh sb="4" eb="6">
      <t>タントウ</t>
    </rPh>
    <rPh sb="6" eb="8">
      <t>ショクイン</t>
    </rPh>
    <phoneticPr fontId="2"/>
  </si>
  <si>
    <t>※　表示されている職位名を変更したい場合は、直接入力をしてください。　※</t>
    <phoneticPr fontId="2"/>
  </si>
  <si>
    <t>補足３.</t>
    <rPh sb="0" eb="2">
      <t>ホソク</t>
    </rPh>
    <phoneticPr fontId="2"/>
  </si>
  <si>
    <t>『2-2.担当職員』の「所属先名称」について</t>
    <phoneticPr fontId="2"/>
  </si>
  <si>
    <t>上記の『部署』に属さない方は、必ずご記入下さい。</t>
    <rPh sb="0" eb="2">
      <t>ジョウキ</t>
    </rPh>
    <rPh sb="12" eb="13">
      <t>カタ</t>
    </rPh>
    <phoneticPr fontId="2"/>
  </si>
  <si>
    <t>所属先名称</t>
    <rPh sb="0" eb="2">
      <t>ショゾク</t>
    </rPh>
    <rPh sb="2" eb="3">
      <t>サキ</t>
    </rPh>
    <rPh sb="3" eb="5">
      <t>メイショウ</t>
    </rPh>
    <phoneticPr fontId="2"/>
  </si>
  <si>
    <t>所属先が検索可能な固定電話番号、住所、またはWebサイトURL等をご記入下さい。</t>
    <rPh sb="6" eb="8">
      <t>カノウ</t>
    </rPh>
    <rPh sb="16" eb="18">
      <t>ジュウショ</t>
    </rPh>
    <phoneticPr fontId="2"/>
  </si>
  <si>
    <t>補足４.</t>
    <phoneticPr fontId="2"/>
  </si>
  <si>
    <t>『2-2.担当職員』の「所属先電話番号等」について</t>
    <phoneticPr fontId="2"/>
  </si>
  <si>
    <t>※記入欄が足りない場合は、行を追加しご記入願います。</t>
    <phoneticPr fontId="2"/>
  </si>
  <si>
    <t>オプション名</t>
    <rPh sb="5" eb="6">
      <t>メイ</t>
    </rPh>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</si>
  <si>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</si>
  <si>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</si>
  <si>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</si>
  <si>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ＣＡＤデータビューア機能（有償）</t>
    <phoneticPr fontId="2"/>
  </si>
  <si>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</si>
  <si>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</si>
  <si>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</si>
  <si>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下記送信用Webフォームを利用してサポートセンター_株式会社アイサス内までお送りください。</t>
    <phoneticPr fontId="2"/>
  </si>
  <si>
    <t>※実利用開始日（サポートセンター記入欄）</t>
    <rPh sb="1" eb="2">
      <t>ジツ</t>
    </rPh>
    <rPh sb="2" eb="4">
      <t>リヨウ</t>
    </rPh>
    <rPh sb="4" eb="7">
      <t>カイシビ</t>
    </rPh>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</si>
  <si>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</si>
  <si>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</si>
  <si>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</si>
  <si>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</si>
  <si>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phoneticPr fontId="2"/>
  </si>
  <si>
    <t>料金算出用日数</t>
    <rPh sb="0" eb="2">
      <t>リョウキン</t>
    </rPh>
    <rPh sb="2" eb="4">
      <t>サンシュツ</t>
    </rPh>
    <rPh sb="4" eb="5">
      <t>ヨウ</t>
    </rPh>
    <rPh sb="5" eb="7">
      <t>ニッスウ</t>
    </rPh>
    <phoneticPr fontId="2"/>
  </si>
  <si>
    <t>upper limit</t>
  </si>
  <si>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</si>
  <si>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</si>
  <si>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</si>
  <si>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</si>
  <si>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</si>
  <si>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</si>
  <si>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</si>
  <si>
    <r>
      <rPr>
        <b/>
        <u/>
        <sz val="16"/>
        <rFont val="BIZ UDゴシック"/>
        <family val="3"/>
        <charset val="128"/>
      </rPr>
      <t>お見積り</t>
    </r>
    <r>
      <rPr>
        <sz val="12"/>
        <rFont val="BIZ UDゴシック"/>
        <family val="3"/>
        <charset val="128"/>
      </rPr>
      <t>（ご利用開始希望日、工期をもとにした概算お見積りとなります）</t>
    </r>
    <rPh sb="1" eb="3">
      <t>ミツモ</t>
    </rPh>
    <rPh sb="6" eb="13">
      <t>リヨウカイシキボウビ</t>
    </rPh>
    <rPh sb="14" eb="16">
      <t>コウキ</t>
    </rPh>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</si>
  <si>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</si>
  <si>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</si>
  <si>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t>本サービスにて使用できる帳票として、国土交通省が定めた「工事施工中における受発注者間の情報共有システム機能要件 2019年版 営繕工事編」の別添１「工事打合せ簿」を実装。</t>
    <phoneticPr fontId="2"/>
  </si>
  <si>
    <t>※記入後は、こちらをクリック</t>
    <rPh sb="1" eb="4">
      <t>キニュウゴ</t>
    </rPh>
    <phoneticPr fontId="2"/>
  </si>
  <si>
    <t>①：会社情報</t>
    <rPh sb="2" eb="4">
      <t>カイシャ</t>
    </rPh>
    <rPh sb="4" eb="6">
      <t>ジョウホウ</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</si>
  <si>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</si>
  <si>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</si>
  <si>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</si>
  <si>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</si>
  <si>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新</t>
    <rPh sb="0" eb="1">
      <t>シン</t>
    </rPh>
    <phoneticPr fontId="2"/>
  </si>
  <si>
    <t>変</t>
    <rPh sb="0" eb="1">
      <t>ヘン</t>
    </rPh>
    <phoneticPr fontId="2"/>
  </si>
  <si>
    <t>登</t>
    <rPh sb="0" eb="1">
      <t>ノボル</t>
    </rPh>
    <phoneticPr fontId="2"/>
  </si>
  <si>
    <t>発</t>
    <rPh sb="0" eb="1">
      <t>ハツ</t>
    </rPh>
    <phoneticPr fontId="2"/>
  </si>
  <si>
    <t>認</t>
    <rPh sb="0" eb="1">
      <t>ニン</t>
    </rPh>
    <phoneticPr fontId="2"/>
  </si>
  <si>
    <t>共同企業体名</t>
    <rPh sb="0" eb="5">
      <t>キョウドウキギョウタイ</t>
    </rPh>
    <rPh sb="5" eb="6">
      <t>メイ</t>
    </rPh>
    <phoneticPr fontId="2"/>
  </si>
  <si>
    <t>CADデータビューア機能は、ウェブ上で図面ファイルを閲覧するための機能です
（既にCADソフトをお使いの場合は必要ありません）</t>
    <rPh sb="11" eb="13">
      <t>キノウ</t>
    </rPh>
    <rPh sb="18" eb="19">
      <t>ジョウ</t>
    </rPh>
    <rPh sb="19" eb="21">
      <t>ズメン</t>
    </rPh>
    <rPh sb="27" eb="29">
      <t>エツラン</t>
    </rPh>
    <rPh sb="34" eb="36">
      <t>キノウ</t>
    </rPh>
    <rPh sb="40" eb="41">
      <t>スデ</t>
    </rPh>
    <rPh sb="50" eb="51">
      <t>ツカ</t>
    </rPh>
    <rPh sb="53" eb="55">
      <t>バアイ</t>
    </rPh>
    <rPh sb="56" eb="58">
      <t>ヒツヨウ</t>
    </rPh>
    <phoneticPr fontId="2"/>
  </si>
  <si>
    <t>＜共同企業体でご利用の場合＞</t>
    <phoneticPr fontId="2"/>
  </si>
  <si>
    <t>２社目以降の会社情報は、「①：会社情報」以降にご記入ください。</t>
    <phoneticPr fontId="2"/>
  </si>
  <si>
    <t>※共同企業体でご利用されない場合は、このシートの入力は不要です。</t>
    <phoneticPr fontId="2"/>
  </si>
  <si>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rPh sb="1" eb="6">
      <t>キョウドウキギョウタイ</t>
    </rPh>
    <rPh sb="6" eb="7">
      <t>メイ</t>
    </rPh>
    <rPh sb="8" eb="10">
      <t>キニュウ</t>
    </rPh>
    <rPh sb="15" eb="17">
      <t>バアイ</t>
    </rPh>
    <phoneticPr fontId="1"/>
  </si>
  <si>
    <t>　　　　　〒110-0016　東京都台東区台東2丁目3-2 MKビル6F　
　　　　　　【東京支店】　　　TEL　03-5577-4647　FAX　03-5577-4648</t>
    <phoneticPr fontId="2"/>
  </si>
  <si>
    <t>工事施工中における受発注者間の情報共有システム機能要件 令和6年3月版（Rev.5.6）</t>
  </si>
  <si>
    <t>業務履行中における受発注者間の情報共有システム機能要件 令和6年3月版（Rev.1.6）</t>
  </si>
  <si>
    <t>4.販売取次店</t>
    <rPh sb="2" eb="4">
      <t>ハンバイ</t>
    </rPh>
    <rPh sb="4" eb="7">
      <t>トリツギテン</t>
    </rPh>
    <phoneticPr fontId="2"/>
  </si>
  <si>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</si>
  <si>
    <t>3.機能追加オプション申込</t>
    <rPh sb="2" eb="4">
      <t>キノウ</t>
    </rPh>
    <rPh sb="4" eb="6">
      <t>ツイカ</t>
    </rPh>
    <rPh sb="11" eb="13">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</si>
</sst>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s>
  <fonts count="77">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u/>
      <sz val="11"/>
      <color rgb="FF0070C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10"/>
      <color theme="0"/>
      <name val="BIZ UDゴシック"/>
      <family val="3"/>
      <charset val="128"/>
    </font>
    <font>
      <sz val="9"/>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name val="ＭＳ Ｐ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1"/>
      <color theme="8" tint="0.59999389629810485"/>
      <name val="BIZ UDゴシック"/>
      <family val="3"/>
      <charset val="128"/>
    </font>
    <font>
      <sz val="12"/>
      <color indexed="57"/>
      <name val="BIZ UDゴシック"/>
      <family val="3"/>
      <charset val="128"/>
    </font>
    <font>
      <u/>
      <sz val="10"/>
      <name val="BIZ UDゴシック"/>
      <family val="3"/>
      <charset val="128"/>
    </font>
    <font>
      <u/>
      <sz val="10"/>
      <name val="ＭＳ Ｐゴシック"/>
      <family val="3"/>
      <charset val="128"/>
    </font>
    <font>
      <b/>
      <u/>
      <sz val="11"/>
      <color rgb="FFFF0000"/>
      <name val="BIZ UDゴシック"/>
      <family val="3"/>
      <charset val="128"/>
    </font>
    <font>
      <b/>
      <u/>
      <sz val="11"/>
      <name val="ＭＳ Ｐゴシック"/>
      <family val="3"/>
      <charset val="128"/>
    </font>
    <font>
      <b/>
      <sz val="10"/>
      <color rgb="FF0070C0"/>
      <name val="BIZ UDゴシック"/>
      <family val="3"/>
      <charset val="128"/>
    </font>
    <font>
      <sz val="10"/>
      <color rgb="FF0070C0"/>
      <name val="BIZ UDゴシック"/>
      <family val="3"/>
      <charset val="128"/>
    </font>
    <font>
      <sz val="9"/>
      <color rgb="FF000000"/>
      <name val="Meiryo UI"/>
      <family val="3"/>
      <charset val="128"/>
    </font>
    <font>
      <b/>
      <sz val="11"/>
      <name val="BIZ UDP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b/>
      <sz val="10"/>
      <color rgb="FF00B050"/>
      <name val="BIZ UDゴシック"/>
      <family val="3"/>
      <charset val="128"/>
    </font>
    <font>
      <b/>
      <sz val="10"/>
      <color rgb="FF00B0F0"/>
      <name val="BIZ UDゴシック"/>
      <family val="3"/>
      <charset val="128"/>
    </font>
    <font>
      <b/>
      <sz val="10"/>
      <color rgb="FFFFC000"/>
      <name val="BIZ UDゴシック"/>
      <family val="3"/>
      <charset val="128"/>
    </font>
    <font>
      <sz val="10"/>
      <color rgb="FFFFFFFF"/>
      <name val="BIZ UDゴシック"/>
      <family val="3"/>
      <charset val="128"/>
    </font>
    <font>
      <b/>
      <sz val="11"/>
      <color rgb="FFFF0000"/>
      <name val="BIZ UDゴシック"/>
      <family val="3"/>
      <charset val="128"/>
    </font>
    <font>
      <b/>
      <u/>
      <sz val="10"/>
      <color rgb="FFFFFFFF"/>
      <name val="BIZ UDゴシック"/>
      <family val="3"/>
      <charset val="128"/>
    </font>
  </fonts>
  <fills count="16">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gradientFill degree="180">
        <stop position="0">
          <color theme="0"/>
        </stop>
        <stop position="1">
          <color theme="3" tint="0.59999389629810485"/>
        </stop>
      </gradientFill>
    </fill>
    <fill>
      <patternFill patternType="solid">
        <fgColor rgb="FFFFFF00"/>
        <bgColor indexed="64"/>
      </patternFill>
    </fill>
    <fill>
      <patternFill patternType="solid">
        <fgColor rgb="FFFFFFCC"/>
        <bgColor rgb="FF000000"/>
      </patternFill>
    </fill>
    <fill>
      <patternFill patternType="solid">
        <fgColor rgb="FFFFFFFF"/>
        <bgColor rgb="FF000000"/>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thin">
        <color indexed="64"/>
      </left>
      <right/>
      <top/>
      <bottom style="dotted">
        <color indexed="64"/>
      </bottom>
      <diagonal/>
    </border>
    <border>
      <left/>
      <right style="thin">
        <color indexed="64"/>
      </right>
      <top/>
      <bottom style="dotted">
        <color indexed="64"/>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style="thin">
        <color indexed="64"/>
      </left>
      <right/>
      <top style="dotted">
        <color rgb="FF002060"/>
      </top>
      <bottom style="thin">
        <color indexed="64"/>
      </bottom>
      <diagonal/>
    </border>
    <border>
      <left/>
      <right/>
      <top style="dotted">
        <color rgb="FF002060"/>
      </top>
      <bottom style="thin">
        <color indexed="64"/>
      </bottom>
      <diagonal/>
    </border>
    <border>
      <left/>
      <right style="thin">
        <color indexed="64"/>
      </right>
      <top style="dotted">
        <color rgb="FF002060"/>
      </top>
      <bottom style="thin">
        <color indexed="64"/>
      </bottom>
      <diagonal/>
    </border>
    <border>
      <left/>
      <right/>
      <top/>
      <bottom style="dotted">
        <color indexed="64"/>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9" fillId="0" borderId="0">
      <alignment vertical="center"/>
    </xf>
    <xf numFmtId="38" fontId="20" fillId="13" borderId="0" applyBorder="0" applyAlignment="0" applyProtection="0">
      <alignment vertical="center"/>
    </xf>
  </cellStyleXfs>
  <cellXfs count="373">
    <xf numFmtId="0" fontId="0" fillId="0" borderId="0" xfId="0">
      <alignment vertical="center"/>
    </xf>
    <xf numFmtId="0" fontId="3" fillId="0" borderId="0" xfId="1" applyAlignment="1" applyProtection="1">
      <alignment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1" fillId="0" borderId="2" xfId="1" applyFont="1" applyBorder="1" applyAlignment="1" applyProtection="1">
      <alignment vertical="center"/>
    </xf>
    <xf numFmtId="0" fontId="10" fillId="0" borderId="2" xfId="0" applyFont="1" applyBorder="1">
      <alignment vertical="center"/>
    </xf>
    <xf numFmtId="0" fontId="12" fillId="0" borderId="2" xfId="0" applyFont="1" applyBorder="1" applyAlignment="1">
      <alignment horizontal="right" vertical="center"/>
    </xf>
    <xf numFmtId="0" fontId="10" fillId="0" borderId="3" xfId="0" applyFont="1" applyBorder="1">
      <alignment vertical="center"/>
    </xf>
    <xf numFmtId="0" fontId="10" fillId="0" borderId="0" xfId="0" applyFont="1">
      <alignment vertical="center"/>
    </xf>
    <xf numFmtId="0" fontId="13" fillId="0" borderId="4" xfId="0" applyFont="1" applyBorder="1" applyAlignment="1">
      <alignment vertical="center" shrinkToFit="1"/>
    </xf>
    <xf numFmtId="0" fontId="14" fillId="0" borderId="0" xfId="1" applyFont="1" applyBorder="1" applyAlignment="1" applyProtection="1">
      <alignment vertical="center"/>
    </xf>
    <xf numFmtId="0" fontId="10" fillId="0" borderId="5" xfId="0" applyFont="1" applyBorder="1">
      <alignment vertical="center"/>
    </xf>
    <xf numFmtId="0" fontId="10" fillId="0" borderId="4" xfId="0" applyFont="1" applyBorder="1" applyAlignment="1">
      <alignment vertical="center" shrinkToFit="1"/>
    </xf>
    <xf numFmtId="0" fontId="10" fillId="0" borderId="0" xfId="0" applyFont="1" applyAlignment="1">
      <alignment vertical="center" shrinkToFit="1"/>
    </xf>
    <xf numFmtId="0" fontId="15" fillId="0" borderId="0" xfId="1" applyFont="1" applyBorder="1" applyAlignment="1" applyProtection="1">
      <alignment vertical="center"/>
    </xf>
    <xf numFmtId="0" fontId="10" fillId="0" borderId="0" xfId="0" applyFont="1" applyAlignment="1">
      <alignment horizontal="right" vertical="top" shrinkToFit="1"/>
    </xf>
    <xf numFmtId="0" fontId="20" fillId="0" borderId="5" xfId="0" applyFont="1" applyBorder="1">
      <alignment vertical="center"/>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0" fillId="0" borderId="0" xfId="1" applyFont="1" applyBorder="1" applyAlignment="1" applyProtection="1">
      <alignment horizontal="center" vertical="top"/>
    </xf>
    <xf numFmtId="0" fontId="13" fillId="0" borderId="0" xfId="0" applyFont="1" applyAlignment="1">
      <alignment vertical="center" shrinkToFit="1"/>
    </xf>
    <xf numFmtId="0" fontId="13" fillId="0" borderId="4" xfId="0" applyFont="1" applyBorder="1" applyAlignment="1">
      <alignment horizontal="right" vertical="top" shrinkToFit="1"/>
    </xf>
    <xf numFmtId="0" fontId="10" fillId="0" borderId="6" xfId="0" applyFont="1" applyBorder="1" applyAlignment="1">
      <alignment vertical="center" shrinkToFit="1"/>
    </xf>
    <xf numFmtId="14" fontId="10" fillId="0" borderId="0" xfId="0" applyNumberFormat="1" applyFont="1">
      <alignment vertical="center"/>
    </xf>
    <xf numFmtId="178" fontId="10" fillId="0" borderId="0" xfId="0" applyNumberFormat="1" applyFont="1">
      <alignment vertical="center"/>
    </xf>
    <xf numFmtId="0" fontId="10" fillId="0" borderId="0" xfId="0" applyFont="1" applyAlignment="1">
      <alignment vertical="top"/>
    </xf>
    <xf numFmtId="0" fontId="13" fillId="0" borderId="4" xfId="0" applyFont="1" applyBorder="1" applyAlignment="1">
      <alignment vertical="top" shrinkToFit="1"/>
    </xf>
    <xf numFmtId="0" fontId="14" fillId="0" borderId="0" xfId="1" applyFont="1" applyBorder="1" applyAlignment="1" applyProtection="1">
      <alignment vertical="top"/>
    </xf>
    <xf numFmtId="0" fontId="10" fillId="0" borderId="5" xfId="0" applyFont="1" applyBorder="1" applyAlignment="1">
      <alignment vertical="top"/>
    </xf>
    <xf numFmtId="0" fontId="12" fillId="0" borderId="0" xfId="0" applyFont="1" applyAlignment="1">
      <alignment horizontal="right" vertical="center"/>
    </xf>
    <xf numFmtId="0" fontId="26" fillId="0" borderId="0" xfId="0" applyFont="1" applyAlignment="1">
      <alignment horizontal="center" vertical="center"/>
    </xf>
    <xf numFmtId="0" fontId="27" fillId="0" borderId="0" xfId="0" applyFont="1" applyAlignment="1">
      <alignment horizontal="left" vertical="center"/>
    </xf>
    <xf numFmtId="0" fontId="10" fillId="0" borderId="0" xfId="0" applyFont="1" applyAlignment="1">
      <alignment horizontal="center" vertical="center"/>
    </xf>
    <xf numFmtId="0" fontId="27" fillId="0" borderId="0" xfId="0" applyFont="1" applyAlignment="1">
      <alignment horizontal="left" vertical="center" wrapText="1"/>
    </xf>
    <xf numFmtId="0" fontId="27" fillId="5" borderId="12" xfId="0" applyFont="1" applyFill="1" applyBorder="1" applyAlignment="1">
      <alignment horizontal="left" vertical="center" wrapText="1"/>
    </xf>
    <xf numFmtId="0" fontId="27" fillId="0" borderId="2" xfId="0" applyFont="1" applyBorder="1" applyAlignment="1">
      <alignment horizontal="left" vertical="center"/>
    </xf>
    <xf numFmtId="0" fontId="27" fillId="0" borderId="2" xfId="0" applyFont="1" applyBorder="1" applyAlignment="1">
      <alignment horizontal="left" vertical="center" wrapText="1"/>
    </xf>
    <xf numFmtId="0" fontId="13" fillId="0" borderId="7" xfId="0" applyFont="1" applyBorder="1" applyAlignment="1">
      <alignment horizontal="left" vertical="center" wrapText="1"/>
    </xf>
    <xf numFmtId="0" fontId="27" fillId="0" borderId="7" xfId="0" applyFont="1" applyBorder="1" applyAlignment="1">
      <alignment horizontal="left" vertical="center" wrapText="1"/>
    </xf>
    <xf numFmtId="0" fontId="13" fillId="0" borderId="6" xfId="0" applyFont="1" applyBorder="1">
      <alignment vertical="center"/>
    </xf>
    <xf numFmtId="0" fontId="13" fillId="0" borderId="8" xfId="0" applyFont="1" applyBorder="1">
      <alignment vertical="center"/>
    </xf>
    <xf numFmtId="49" fontId="13" fillId="2" borderId="12" xfId="2" applyNumberFormat="1" applyFont="1" applyFill="1" applyBorder="1" applyAlignment="1">
      <alignment vertical="center" shrinkToFit="1"/>
    </xf>
    <xf numFmtId="49" fontId="13" fillId="2" borderId="11" xfId="2" applyNumberFormat="1" applyFont="1" applyFill="1" applyBorder="1" applyAlignment="1">
      <alignment vertical="center" shrinkToFit="1"/>
    </xf>
    <xf numFmtId="0" fontId="13" fillId="0" borderId="11" xfId="0" applyFont="1" applyBorder="1">
      <alignment vertical="center"/>
    </xf>
    <xf numFmtId="0" fontId="13" fillId="0" borderId="12" xfId="0" applyFont="1" applyBorder="1">
      <alignment vertical="center"/>
    </xf>
    <xf numFmtId="0" fontId="13" fillId="0" borderId="7" xfId="0" applyFont="1" applyBorder="1">
      <alignment vertical="center"/>
    </xf>
    <xf numFmtId="49" fontId="11" fillId="2" borderId="12" xfId="1" applyNumberFormat="1" applyFont="1" applyFill="1" applyBorder="1" applyAlignment="1" applyProtection="1">
      <alignment vertical="center" shrinkToFit="1"/>
      <protection locked="0"/>
    </xf>
    <xf numFmtId="49" fontId="13" fillId="2" borderId="12" xfId="2" applyNumberFormat="1" applyFont="1" applyFill="1" applyBorder="1" applyAlignment="1" applyProtection="1">
      <alignment vertical="center" shrinkToFit="1"/>
      <protection locked="0"/>
    </xf>
    <xf numFmtId="0" fontId="13" fillId="0" borderId="0" xfId="0" applyFont="1" applyAlignment="1">
      <alignment horizontal="left" vertical="center" wrapText="1"/>
    </xf>
    <xf numFmtId="0" fontId="10" fillId="0" borderId="0" xfId="0" applyFont="1" applyAlignment="1">
      <alignment horizontal="left" vertical="center" wrapText="1"/>
    </xf>
    <xf numFmtId="0" fontId="25" fillId="0" borderId="0" xfId="1" applyFont="1" applyFill="1" applyAlignment="1" applyProtection="1">
      <alignment vertical="center"/>
    </xf>
    <xf numFmtId="0" fontId="20" fillId="0" borderId="0" xfId="0" applyFont="1" applyAlignment="1">
      <alignment vertical="center" wrapText="1"/>
    </xf>
    <xf numFmtId="0" fontId="20" fillId="0" borderId="0" xfId="0" applyFont="1" applyAlignment="1">
      <alignment horizontal="left" vertical="top"/>
    </xf>
    <xf numFmtId="0" fontId="30" fillId="0" borderId="0" xfId="0" applyFont="1">
      <alignment vertical="center"/>
    </xf>
    <xf numFmtId="0" fontId="11" fillId="0" borderId="0" xfId="1" applyFont="1" applyAlignment="1" applyProtection="1">
      <alignment vertical="center"/>
    </xf>
    <xf numFmtId="0" fontId="31" fillId="0" borderId="0" xfId="0" applyFont="1">
      <alignment vertical="center"/>
    </xf>
    <xf numFmtId="0" fontId="26" fillId="0" borderId="0" xfId="0" applyFont="1" applyAlignment="1">
      <alignment horizontal="left" vertical="center"/>
    </xf>
    <xf numFmtId="0" fontId="27" fillId="0" borderId="0" xfId="0" applyFont="1" applyAlignment="1">
      <alignment horizontal="center" vertical="center"/>
    </xf>
    <xf numFmtId="0" fontId="31" fillId="0" borderId="0" xfId="0" applyFont="1" applyAlignment="1">
      <alignment horizontal="center" vertical="center"/>
    </xf>
    <xf numFmtId="0" fontId="12" fillId="0" borderId="0" xfId="0" applyFont="1" applyAlignment="1">
      <alignment horizontal="center" vertical="center" shrinkToFit="1"/>
    </xf>
    <xf numFmtId="14" fontId="31" fillId="2" borderId="15" xfId="0" applyNumberFormat="1" applyFont="1" applyFill="1" applyBorder="1" applyAlignment="1">
      <alignment horizontal="center" vertical="center"/>
    </xf>
    <xf numFmtId="14" fontId="31" fillId="0" borderId="0" xfId="0" applyNumberFormat="1" applyFont="1" applyAlignment="1">
      <alignment horizontal="center" vertical="center"/>
    </xf>
    <xf numFmtId="14" fontId="31" fillId="0" borderId="0" xfId="0" applyNumberFormat="1" applyFont="1" applyAlignment="1">
      <alignment horizontal="right" vertical="center"/>
    </xf>
    <xf numFmtId="176" fontId="31" fillId="0" borderId="15" xfId="0" applyNumberFormat="1" applyFont="1" applyBorder="1" applyAlignment="1">
      <alignment horizontal="center" vertical="center"/>
    </xf>
    <xf numFmtId="0" fontId="12" fillId="0" borderId="0" xfId="0" applyFont="1" applyAlignment="1">
      <alignment horizontal="left" vertical="center" shrinkToFit="1"/>
    </xf>
    <xf numFmtId="14" fontId="31" fillId="0" borderId="12" xfId="0" applyNumberFormat="1" applyFont="1" applyBorder="1" applyAlignment="1">
      <alignment horizontal="center" vertical="center"/>
    </xf>
    <xf numFmtId="0" fontId="32" fillId="0" borderId="13" xfId="0" applyFont="1" applyBorder="1" applyAlignment="1">
      <alignment horizontal="center" vertical="center"/>
    </xf>
    <xf numFmtId="38" fontId="32" fillId="0" borderId="14" xfId="2" applyFont="1" applyFill="1" applyBorder="1" applyAlignment="1" applyProtection="1">
      <alignment vertical="center" shrinkToFit="1"/>
      <protection locked="0"/>
    </xf>
    <xf numFmtId="38" fontId="32" fillId="0" borderId="13" xfId="2" applyFont="1" applyFill="1" applyBorder="1" applyAlignment="1">
      <alignment vertical="center" shrinkToFit="1"/>
    </xf>
    <xf numFmtId="0" fontId="31" fillId="0" borderId="1" xfId="0" applyFont="1" applyBorder="1">
      <alignment vertical="center"/>
    </xf>
    <xf numFmtId="0" fontId="31" fillId="0" borderId="3" xfId="0" applyFont="1" applyBorder="1">
      <alignment vertical="center"/>
    </xf>
    <xf numFmtId="0" fontId="31" fillId="0" borderId="12" xfId="0" applyFont="1" applyBorder="1" applyAlignment="1">
      <alignment horizontal="center" vertical="center"/>
    </xf>
    <xf numFmtId="38" fontId="32" fillId="0" borderId="13" xfId="2" applyFont="1" applyFill="1" applyBorder="1" applyAlignment="1">
      <alignment horizontal="left" vertical="center" shrinkToFit="1"/>
    </xf>
    <xf numFmtId="0" fontId="31" fillId="0" borderId="6" xfId="0" applyFont="1" applyBorder="1">
      <alignment vertical="center"/>
    </xf>
    <xf numFmtId="0" fontId="31" fillId="0" borderId="8" xfId="0" applyFont="1" applyBorder="1">
      <alignment vertical="center"/>
    </xf>
    <xf numFmtId="0" fontId="31" fillId="0" borderId="7" xfId="0" applyFont="1" applyBorder="1">
      <alignment vertical="center"/>
    </xf>
    <xf numFmtId="49" fontId="32" fillId="0" borderId="13" xfId="0" applyNumberFormat="1" applyFont="1" applyBorder="1">
      <alignment vertical="center"/>
    </xf>
    <xf numFmtId="0" fontId="31" fillId="0" borderId="3" xfId="0" applyFont="1" applyBorder="1" applyAlignment="1">
      <alignment horizontal="left" vertical="center"/>
    </xf>
    <xf numFmtId="179" fontId="32" fillId="0" borderId="13" xfId="0" applyNumberFormat="1" applyFont="1" applyBorder="1">
      <alignment vertical="center"/>
    </xf>
    <xf numFmtId="0" fontId="31" fillId="0" borderId="8" xfId="0" applyFont="1" applyBorder="1" applyAlignment="1">
      <alignment horizontal="left" vertical="center"/>
    </xf>
    <xf numFmtId="5" fontId="32" fillId="0" borderId="13" xfId="0" applyNumberFormat="1" applyFont="1" applyBorder="1">
      <alignment vertical="center"/>
    </xf>
    <xf numFmtId="0" fontId="31" fillId="0" borderId="1" xfId="0" applyFont="1" applyBorder="1" applyAlignment="1">
      <alignment vertical="center" shrinkToFit="1"/>
    </xf>
    <xf numFmtId="0" fontId="31" fillId="0" borderId="3" xfId="0" applyFont="1" applyBorder="1" applyAlignment="1">
      <alignment vertical="center" shrinkToFit="1"/>
    </xf>
    <xf numFmtId="0" fontId="31" fillId="0" borderId="4" xfId="0" applyFont="1" applyBorder="1">
      <alignment vertical="center"/>
    </xf>
    <xf numFmtId="0" fontId="31" fillId="0" borderId="5" xfId="0" applyFont="1" applyBorder="1">
      <alignment vertical="center"/>
    </xf>
    <xf numFmtId="0" fontId="31" fillId="0" borderId="2" xfId="0" applyFont="1" applyBorder="1">
      <alignment vertical="center"/>
    </xf>
    <xf numFmtId="0" fontId="31" fillId="0" borderId="2" xfId="0" applyFont="1" applyBorder="1" applyAlignment="1">
      <alignment horizontal="center" vertical="center"/>
    </xf>
    <xf numFmtId="0" fontId="32" fillId="0" borderId="0" xfId="0" applyFont="1">
      <alignment vertical="center"/>
    </xf>
    <xf numFmtId="0" fontId="31" fillId="0" borderId="12" xfId="0" applyFont="1" applyBorder="1">
      <alignment vertical="center"/>
    </xf>
    <xf numFmtId="0" fontId="34" fillId="0" borderId="12" xfId="0" applyFont="1" applyBorder="1" applyAlignment="1">
      <alignment vertical="center" shrinkToFit="1"/>
    </xf>
    <xf numFmtId="0" fontId="31" fillId="0" borderId="12" xfId="0" applyFont="1" applyBorder="1" applyAlignment="1">
      <alignment vertical="center" shrinkToFit="1"/>
    </xf>
    <xf numFmtId="0" fontId="31" fillId="0" borderId="0" xfId="0" applyFont="1" applyAlignment="1">
      <alignment horizontal="left" vertical="center"/>
    </xf>
    <xf numFmtId="181" fontId="31" fillId="0" borderId="4" xfId="0" applyNumberFormat="1" applyFont="1" applyBorder="1" applyAlignment="1">
      <alignment horizontal="right" vertical="center"/>
    </xf>
    <xf numFmtId="181" fontId="31" fillId="0" borderId="5" xfId="0" applyNumberFormat="1" applyFont="1" applyBorder="1" applyAlignment="1">
      <alignment horizontal="right" vertical="center"/>
    </xf>
    <xf numFmtId="0" fontId="31" fillId="0" borderId="0" xfId="0" applyFont="1" applyAlignment="1">
      <alignment horizontal="left" vertical="center" shrinkToFit="1"/>
    </xf>
    <xf numFmtId="0" fontId="31" fillId="0" borderId="0" xfId="0" applyFont="1" applyAlignment="1">
      <alignment horizontal="right" vertical="center"/>
    </xf>
    <xf numFmtId="0" fontId="31" fillId="0" borderId="17" xfId="0" applyFont="1" applyBorder="1" applyAlignment="1">
      <alignment horizontal="center" vertical="center" shrinkToFit="1"/>
    </xf>
    <xf numFmtId="0" fontId="31" fillId="0" borderId="18" xfId="0" applyFont="1" applyBorder="1" applyAlignment="1">
      <alignment horizontal="left" vertical="center" shrinkToFit="1"/>
    </xf>
    <xf numFmtId="0" fontId="31" fillId="0" borderId="19" xfId="0" applyFont="1" applyBorder="1" applyAlignment="1">
      <alignment horizontal="left" vertical="center" shrinkToFit="1"/>
    </xf>
    <xf numFmtId="0" fontId="31" fillId="0" borderId="17" xfId="0" applyFont="1" applyBorder="1" applyAlignment="1">
      <alignment horizontal="left" vertical="center" shrinkToFit="1"/>
    </xf>
    <xf numFmtId="0" fontId="33" fillId="0" borderId="9" xfId="0" applyFont="1" applyBorder="1" applyAlignment="1">
      <alignment horizontal="left" vertical="center"/>
    </xf>
    <xf numFmtId="0" fontId="10" fillId="0" borderId="10" xfId="0" applyFont="1" applyBorder="1" applyAlignment="1">
      <alignment horizontal="left" vertical="center"/>
    </xf>
    <xf numFmtId="0" fontId="31" fillId="0" borderId="6"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6" fillId="0" borderId="0" xfId="0" applyFont="1">
      <alignment vertical="center"/>
    </xf>
    <xf numFmtId="180" fontId="35" fillId="0" borderId="0" xfId="0" applyNumberFormat="1" applyFont="1">
      <alignment vertical="center"/>
    </xf>
    <xf numFmtId="5" fontId="36" fillId="0" borderId="0" xfId="0" applyNumberFormat="1" applyFont="1">
      <alignment vertical="center"/>
    </xf>
    <xf numFmtId="41" fontId="37" fillId="0" borderId="0" xfId="0" applyNumberFormat="1" applyFont="1">
      <alignment vertical="center"/>
    </xf>
    <xf numFmtId="0" fontId="34" fillId="0" borderId="0" xfId="0" applyFont="1" applyAlignment="1">
      <alignment horizontal="right" vertical="top"/>
    </xf>
    <xf numFmtId="0" fontId="38" fillId="0" borderId="0" xfId="0" applyFont="1" applyAlignment="1">
      <alignment vertical="top"/>
    </xf>
    <xf numFmtId="177" fontId="31" fillId="0" borderId="2" xfId="0" applyNumberFormat="1" applyFont="1" applyBorder="1" applyAlignment="1">
      <alignment horizontal="left" vertical="center"/>
    </xf>
    <xf numFmtId="38" fontId="32" fillId="0" borderId="2" xfId="2" applyFont="1" applyFill="1" applyBorder="1" applyAlignment="1">
      <alignment horizontal="left" vertical="center" shrinkToFit="1"/>
    </xf>
    <xf numFmtId="0" fontId="27" fillId="0" borderId="0" xfId="0" applyFont="1">
      <alignment vertical="center"/>
    </xf>
    <xf numFmtId="0" fontId="20" fillId="0" borderId="0" xfId="0" applyFont="1">
      <alignment vertical="center"/>
    </xf>
    <xf numFmtId="0" fontId="39" fillId="0" borderId="0" xfId="0" applyFont="1">
      <alignment vertical="center"/>
    </xf>
    <xf numFmtId="0" fontId="0" fillId="0" borderId="5" xfId="0" applyBorder="1" applyAlignment="1">
      <alignment vertical="center" wrapText="1"/>
    </xf>
    <xf numFmtId="49" fontId="31" fillId="2" borderId="17" xfId="0" applyNumberFormat="1" applyFont="1" applyFill="1" applyBorder="1" applyAlignment="1">
      <alignment horizontal="left" vertical="center"/>
    </xf>
    <xf numFmtId="0" fontId="32" fillId="0" borderId="4" xfId="0" applyFont="1" applyBorder="1">
      <alignment vertical="center"/>
    </xf>
    <xf numFmtId="0" fontId="32" fillId="0" borderId="5" xfId="0" applyFont="1" applyBorder="1">
      <alignment vertical="center"/>
    </xf>
    <xf numFmtId="0" fontId="31" fillId="5" borderId="12" xfId="0" applyFont="1" applyFill="1" applyBorder="1">
      <alignment vertical="center"/>
    </xf>
    <xf numFmtId="0" fontId="31" fillId="0" borderId="19" xfId="0" applyFont="1" applyBorder="1">
      <alignment vertical="center"/>
    </xf>
    <xf numFmtId="0" fontId="34" fillId="0" borderId="19" xfId="0" applyFont="1" applyBorder="1" applyAlignment="1">
      <alignment vertical="center" shrinkToFit="1"/>
    </xf>
    <xf numFmtId="0" fontId="31" fillId="0" borderId="19" xfId="0" applyFont="1" applyBorder="1" applyAlignment="1">
      <alignment vertical="center" shrinkToFit="1"/>
    </xf>
    <xf numFmtId="49" fontId="32" fillId="0" borderId="3" xfId="0" applyNumberFormat="1" applyFont="1" applyBorder="1">
      <alignment vertical="center"/>
    </xf>
    <xf numFmtId="49" fontId="32" fillId="0" borderId="19" xfId="0" applyNumberFormat="1" applyFont="1" applyBorder="1">
      <alignment vertical="center"/>
    </xf>
    <xf numFmtId="0" fontId="31" fillId="0" borderId="11" xfId="0" applyFont="1" applyBorder="1" applyAlignment="1">
      <alignment vertical="center" shrinkToFit="1"/>
    </xf>
    <xf numFmtId="177" fontId="31" fillId="2" borderId="17" xfId="0" applyNumberFormat="1" applyFont="1" applyFill="1" applyBorder="1" applyAlignment="1">
      <alignment horizontal="left" vertical="center"/>
    </xf>
    <xf numFmtId="0" fontId="32" fillId="0" borderId="14" xfId="0" applyFont="1" applyBorder="1">
      <alignment vertical="center"/>
    </xf>
    <xf numFmtId="49" fontId="13" fillId="0" borderId="7" xfId="2" applyNumberFormat="1" applyFont="1" applyFill="1" applyBorder="1" applyAlignment="1">
      <alignment vertical="center" shrinkToFit="1"/>
    </xf>
    <xf numFmtId="0" fontId="13" fillId="0" borderId="24" xfId="0" applyFont="1" applyBorder="1">
      <alignment vertical="center"/>
    </xf>
    <xf numFmtId="0" fontId="13" fillId="0" borderId="25" xfId="0" applyFont="1" applyBorder="1">
      <alignment vertical="center"/>
    </xf>
    <xf numFmtId="49" fontId="13" fillId="2" borderId="26" xfId="2" applyNumberFormat="1" applyFont="1" applyFill="1" applyBorder="1" applyAlignment="1">
      <alignment vertical="center" shrinkToFit="1"/>
    </xf>
    <xf numFmtId="0" fontId="13" fillId="0" borderId="27" xfId="0" applyFont="1" applyBorder="1">
      <alignment vertical="center"/>
    </xf>
    <xf numFmtId="0" fontId="13" fillId="0" borderId="28" xfId="0" applyFont="1" applyBorder="1">
      <alignment vertical="center"/>
    </xf>
    <xf numFmtId="0" fontId="13" fillId="6" borderId="29" xfId="2" applyNumberFormat="1" applyFont="1" applyFill="1" applyBorder="1" applyAlignment="1" applyProtection="1">
      <alignment vertical="center" shrinkToFit="1"/>
      <protection locked="0"/>
    </xf>
    <xf numFmtId="0" fontId="13" fillId="0" borderId="30" xfId="0" applyFont="1" applyBorder="1">
      <alignment vertical="center"/>
    </xf>
    <xf numFmtId="0" fontId="13" fillId="0" borderId="31" xfId="0" applyFont="1" applyBorder="1">
      <alignment vertical="center"/>
    </xf>
    <xf numFmtId="49" fontId="13" fillId="2" borderId="26" xfId="2" applyNumberFormat="1" applyFont="1" applyFill="1" applyBorder="1" applyAlignment="1" applyProtection="1">
      <alignment vertical="center" shrinkToFit="1"/>
      <protection locked="0"/>
    </xf>
    <xf numFmtId="0" fontId="45" fillId="0" borderId="0" xfId="0" applyFont="1" applyAlignment="1">
      <alignment horizontal="right" vertical="center"/>
    </xf>
    <xf numFmtId="0" fontId="45" fillId="0" borderId="0" xfId="0" applyFont="1">
      <alignment vertical="center"/>
    </xf>
    <xf numFmtId="49" fontId="31" fillId="2" borderId="33" xfId="0" applyNumberFormat="1" applyFont="1" applyFill="1" applyBorder="1" applyAlignment="1">
      <alignment horizontal="left" vertical="center"/>
    </xf>
    <xf numFmtId="49" fontId="31" fillId="2" borderId="32" xfId="0" applyNumberFormat="1" applyFont="1" applyFill="1" applyBorder="1" applyAlignment="1">
      <alignment horizontal="left" vertical="center"/>
    </xf>
    <xf numFmtId="0" fontId="46" fillId="0" borderId="12" xfId="1" applyFont="1" applyFill="1" applyBorder="1" applyAlignment="1" applyProtection="1">
      <alignment vertical="center"/>
    </xf>
    <xf numFmtId="0" fontId="31" fillId="0" borderId="0" xfId="0" applyFont="1" applyAlignment="1">
      <alignment horizontal="left" vertical="top" wrapText="1"/>
    </xf>
    <xf numFmtId="0" fontId="0" fillId="0" borderId="0" xfId="0" applyAlignment="1">
      <alignment horizontal="left" vertical="top" wrapText="1"/>
    </xf>
    <xf numFmtId="49" fontId="13" fillId="2" borderId="16" xfId="2" applyNumberFormat="1" applyFont="1" applyFill="1" applyBorder="1" applyAlignment="1">
      <alignment vertical="center" shrinkToFit="1"/>
    </xf>
    <xf numFmtId="0" fontId="0" fillId="0" borderId="0" xfId="0" applyAlignment="1">
      <alignment vertical="top"/>
    </xf>
    <xf numFmtId="0" fontId="43" fillId="0" borderId="4" xfId="0" applyFont="1" applyBorder="1" applyAlignment="1">
      <alignment vertical="center" wrapText="1"/>
    </xf>
    <xf numFmtId="0" fontId="44" fillId="0" borderId="5" xfId="0" applyFont="1" applyBorder="1" applyAlignment="1">
      <alignment vertical="center" wrapText="1"/>
    </xf>
    <xf numFmtId="0" fontId="31" fillId="0" borderId="17" xfId="0" applyFont="1" applyBorder="1">
      <alignment vertical="center"/>
    </xf>
    <xf numFmtId="0" fontId="31" fillId="0" borderId="18" xfId="0" applyFont="1" applyBorder="1">
      <alignment vertical="center"/>
    </xf>
    <xf numFmtId="181" fontId="31" fillId="2" borderId="18" xfId="0" applyNumberFormat="1" applyFont="1" applyFill="1" applyBorder="1" applyAlignment="1">
      <alignment horizontal="left" vertical="center"/>
    </xf>
    <xf numFmtId="0" fontId="47" fillId="0" borderId="4" xfId="0" applyFont="1" applyBorder="1" applyAlignment="1">
      <alignment vertical="center" shrinkToFit="1"/>
    </xf>
    <xf numFmtId="0" fontId="31" fillId="0" borderId="34" xfId="0" applyFont="1" applyBorder="1">
      <alignment vertical="center"/>
    </xf>
    <xf numFmtId="0" fontId="31" fillId="0" borderId="35" xfId="0" applyFont="1" applyBorder="1">
      <alignment vertical="center"/>
    </xf>
    <xf numFmtId="0" fontId="31" fillId="0" borderId="36" xfId="0" applyFont="1" applyBorder="1">
      <alignment vertical="center"/>
    </xf>
    <xf numFmtId="0" fontId="48" fillId="0" borderId="37" xfId="0" applyFont="1" applyBorder="1" applyAlignment="1">
      <alignment horizontal="right" vertical="center"/>
    </xf>
    <xf numFmtId="0" fontId="31" fillId="0" borderId="38" xfId="0" applyFont="1" applyBorder="1">
      <alignment vertical="center"/>
    </xf>
    <xf numFmtId="0" fontId="31" fillId="0" borderId="37" xfId="0" applyFont="1" applyBorder="1">
      <alignment vertical="center"/>
    </xf>
    <xf numFmtId="0" fontId="31" fillId="0" borderId="39" xfId="0" applyFont="1" applyBorder="1">
      <alignment vertical="center"/>
    </xf>
    <xf numFmtId="0" fontId="31" fillId="0" borderId="40" xfId="0" applyFont="1" applyBorder="1">
      <alignment vertical="center"/>
    </xf>
    <xf numFmtId="0" fontId="31" fillId="0" borderId="41" xfId="0" applyFont="1" applyBorder="1">
      <alignment vertical="center"/>
    </xf>
    <xf numFmtId="56" fontId="51" fillId="0" borderId="0" xfId="0" applyNumberFormat="1" applyFont="1" applyAlignment="1">
      <alignment horizontal="right" vertical="center"/>
    </xf>
    <xf numFmtId="181" fontId="31" fillId="0" borderId="0" xfId="0" applyNumberFormat="1" applyFont="1" applyAlignment="1">
      <alignment horizontal="center" vertical="center"/>
    </xf>
    <xf numFmtId="176" fontId="31" fillId="0" borderId="0" xfId="0" applyNumberFormat="1" applyFont="1" applyAlignment="1">
      <alignment horizontal="center" vertical="center"/>
    </xf>
    <xf numFmtId="0" fontId="32" fillId="0" borderId="6" xfId="0" applyFont="1" applyBorder="1">
      <alignment vertical="center"/>
    </xf>
    <xf numFmtId="0" fontId="32" fillId="0" borderId="8" xfId="0" applyFont="1" applyBorder="1">
      <alignment vertical="center"/>
    </xf>
    <xf numFmtId="0" fontId="32" fillId="0" borderId="3" xfId="0" applyFont="1" applyBorder="1">
      <alignment vertical="center"/>
    </xf>
    <xf numFmtId="0" fontId="30" fillId="0" borderId="0" xfId="0" applyFont="1" applyAlignment="1">
      <alignment vertical="center" wrapText="1"/>
    </xf>
    <xf numFmtId="0" fontId="0" fillId="0" borderId="0" xfId="0" applyAlignment="1">
      <alignment vertical="center" wrapText="1"/>
    </xf>
    <xf numFmtId="0" fontId="53" fillId="0" borderId="0" xfId="0" applyFont="1" applyAlignment="1">
      <alignment horizontal="left" vertical="center"/>
    </xf>
    <xf numFmtId="14" fontId="32" fillId="0" borderId="44" xfId="0" applyNumberFormat="1" applyFont="1" applyBorder="1">
      <alignment vertical="center"/>
    </xf>
    <xf numFmtId="177" fontId="31" fillId="0" borderId="0" xfId="0" applyNumberFormat="1" applyFont="1" applyAlignment="1">
      <alignment horizontal="left" vertical="center"/>
    </xf>
    <xf numFmtId="38" fontId="32" fillId="0" borderId="0" xfId="2" applyFont="1" applyFill="1" applyBorder="1" applyAlignment="1">
      <alignment horizontal="left" vertical="center" shrinkToFit="1"/>
    </xf>
    <xf numFmtId="0" fontId="55" fillId="0" borderId="0" xfId="0" applyFont="1">
      <alignment vertical="center"/>
    </xf>
    <xf numFmtId="0" fontId="56" fillId="0" borderId="0" xfId="0" applyFont="1" applyAlignment="1">
      <alignment horizontal="right" vertical="center"/>
    </xf>
    <xf numFmtId="0" fontId="57" fillId="0" borderId="0" xfId="0" applyFont="1">
      <alignment vertical="center"/>
    </xf>
    <xf numFmtId="0" fontId="10" fillId="0" borderId="6" xfId="0" applyFont="1" applyBorder="1">
      <alignment vertical="center"/>
    </xf>
    <xf numFmtId="0" fontId="10" fillId="0" borderId="8" xfId="0" applyFont="1" applyBorder="1">
      <alignment vertical="center"/>
    </xf>
    <xf numFmtId="0" fontId="10" fillId="0" borderId="4" xfId="0" applyFont="1" applyBorder="1">
      <alignment vertical="center"/>
    </xf>
    <xf numFmtId="0" fontId="4" fillId="0" borderId="4" xfId="0" applyFont="1" applyBorder="1">
      <alignment vertical="center"/>
    </xf>
    <xf numFmtId="0" fontId="10" fillId="0" borderId="7" xfId="0" applyFont="1" applyBorder="1">
      <alignment vertical="center"/>
    </xf>
    <xf numFmtId="0" fontId="4" fillId="0" borderId="0" xfId="0" applyFont="1">
      <alignment vertical="center"/>
    </xf>
    <xf numFmtId="0" fontId="58" fillId="0" borderId="0" xfId="0" applyFont="1">
      <alignment vertical="center"/>
    </xf>
    <xf numFmtId="0" fontId="31" fillId="8" borderId="1" xfId="0" applyFont="1" applyFill="1" applyBorder="1">
      <alignment vertical="center"/>
    </xf>
    <xf numFmtId="0" fontId="31" fillId="8" borderId="2" xfId="0" applyFont="1" applyFill="1" applyBorder="1">
      <alignment vertical="center"/>
    </xf>
    <xf numFmtId="0" fontId="31" fillId="8" borderId="2" xfId="0" applyFont="1" applyFill="1" applyBorder="1" applyAlignment="1">
      <alignment horizontal="center" vertical="center"/>
    </xf>
    <xf numFmtId="0" fontId="31" fillId="8" borderId="2" xfId="0" applyFont="1" applyFill="1" applyBorder="1" applyAlignment="1">
      <alignment horizontal="left" vertical="center"/>
    </xf>
    <xf numFmtId="0" fontId="32" fillId="8" borderId="3" xfId="0" applyFont="1" applyFill="1" applyBorder="1">
      <alignment vertical="center"/>
    </xf>
    <xf numFmtId="0" fontId="31" fillId="8" borderId="4" xfId="0" applyFont="1" applyFill="1" applyBorder="1">
      <alignment vertical="center"/>
    </xf>
    <xf numFmtId="0" fontId="32" fillId="8" borderId="5" xfId="0" applyFont="1" applyFill="1" applyBorder="1">
      <alignment vertical="center"/>
    </xf>
    <xf numFmtId="0" fontId="3" fillId="0" borderId="0" xfId="1" applyBorder="1" applyAlignment="1" applyProtection="1">
      <alignment vertical="center"/>
    </xf>
    <xf numFmtId="0" fontId="10" fillId="0" borderId="0" xfId="0" applyFont="1" applyAlignment="1"/>
    <xf numFmtId="0" fontId="59" fillId="0" borderId="0" xfId="0" applyFont="1" applyAlignment="1">
      <alignment horizontal="right"/>
    </xf>
    <xf numFmtId="0" fontId="49" fillId="0" borderId="0" xfId="0" applyFont="1" applyAlignment="1"/>
    <xf numFmtId="0" fontId="10" fillId="0" borderId="0" xfId="0" applyFont="1" applyAlignment="1">
      <alignment horizontal="right" vertical="center"/>
    </xf>
    <xf numFmtId="0" fontId="10" fillId="0" borderId="0" xfId="0" applyFont="1" applyAlignment="1">
      <alignment horizontal="left" vertical="center"/>
    </xf>
    <xf numFmtId="0" fontId="65" fillId="0" borderId="1" xfId="0" applyFont="1" applyBorder="1">
      <alignment vertical="center"/>
    </xf>
    <xf numFmtId="0" fontId="27" fillId="0" borderId="17" xfId="0" applyFont="1" applyBorder="1" applyAlignment="1">
      <alignment horizontal="left" vertical="center"/>
    </xf>
    <xf numFmtId="0" fontId="27" fillId="0" borderId="19" xfId="0" applyFont="1" applyBorder="1" applyAlignment="1">
      <alignment horizontal="left" vertical="center" wrapText="1"/>
    </xf>
    <xf numFmtId="0" fontId="13" fillId="0" borderId="17" xfId="0" applyFont="1" applyBorder="1">
      <alignment vertical="center"/>
    </xf>
    <xf numFmtId="0" fontId="13" fillId="0" borderId="19" xfId="0" applyFont="1" applyBorder="1">
      <alignment vertical="center"/>
    </xf>
    <xf numFmtId="0" fontId="31" fillId="0" borderId="17" xfId="0" applyFont="1" applyBorder="1" applyAlignment="1">
      <alignment horizontal="center" vertical="center"/>
    </xf>
    <xf numFmtId="0" fontId="31" fillId="0" borderId="19" xfId="0" applyFont="1" applyBorder="1" applyAlignment="1">
      <alignment horizontal="center"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179" fontId="31" fillId="2" borderId="17" xfId="0" applyNumberFormat="1" applyFont="1" applyFill="1" applyBorder="1" applyAlignment="1">
      <alignment horizontal="left" vertical="center"/>
    </xf>
    <xf numFmtId="5" fontId="31" fillId="2" borderId="17" xfId="0" applyNumberFormat="1" applyFont="1" applyFill="1" applyBorder="1" applyAlignment="1">
      <alignment horizontal="left" vertical="center"/>
    </xf>
    <xf numFmtId="14" fontId="12" fillId="0" borderId="0" xfId="0" applyNumberFormat="1" applyFont="1" applyAlignment="1">
      <alignment horizontal="left" vertical="center"/>
    </xf>
    <xf numFmtId="0" fontId="10" fillId="11" borderId="0" xfId="0" applyFont="1" applyFill="1" applyAlignment="1">
      <alignment vertical="center" shrinkToFit="1"/>
    </xf>
    <xf numFmtId="0" fontId="10" fillId="11" borderId="0" xfId="0" applyFont="1" applyFill="1">
      <alignment vertical="center"/>
    </xf>
    <xf numFmtId="0" fontId="69" fillId="12" borderId="0" xfId="0" applyFont="1" applyFill="1">
      <alignment vertical="center"/>
    </xf>
    <xf numFmtId="0" fontId="30" fillId="12" borderId="0" xfId="0" applyFont="1" applyFill="1">
      <alignment vertical="center"/>
    </xf>
    <xf numFmtId="0" fontId="34" fillId="0" borderId="0" xfId="0" applyFont="1" applyAlignment="1">
      <alignment horizontal="left" vertical="top"/>
    </xf>
    <xf numFmtId="0" fontId="70" fillId="12" borderId="0" xfId="0" applyFont="1" applyFill="1">
      <alignment vertical="center"/>
    </xf>
    <xf numFmtId="0" fontId="13" fillId="0" borderId="24" xfId="0" applyFont="1" applyBorder="1" applyAlignment="1">
      <alignment horizontal="left" vertical="center"/>
    </xf>
    <xf numFmtId="49" fontId="13" fillId="2" borderId="26" xfId="7" applyNumberFormat="1" applyFont="1" applyFill="1" applyBorder="1" applyAlignment="1">
      <alignment vertical="center" shrinkToFit="1"/>
    </xf>
    <xf numFmtId="0" fontId="13" fillId="0" borderId="27" xfId="0" applyFont="1" applyBorder="1" applyAlignment="1">
      <alignment horizontal="left" vertical="center"/>
    </xf>
    <xf numFmtId="0" fontId="13" fillId="6" borderId="29" xfId="7" applyNumberFormat="1" applyFont="1" applyFill="1" applyBorder="1" applyAlignment="1" applyProtection="1">
      <alignment vertical="center" shrinkToFit="1"/>
      <protection locked="0"/>
    </xf>
    <xf numFmtId="49" fontId="13" fillId="2" borderId="26" xfId="7" applyNumberFormat="1" applyFont="1" applyFill="1" applyBorder="1" applyAlignment="1" applyProtection="1">
      <alignment vertical="center" shrinkToFit="1"/>
      <protection locked="0"/>
    </xf>
    <xf numFmtId="0" fontId="13" fillId="0" borderId="6" xfId="0" applyFont="1" applyBorder="1" applyAlignment="1">
      <alignment horizontal="left" vertical="center"/>
    </xf>
    <xf numFmtId="49" fontId="13" fillId="2" borderId="16" xfId="7" applyNumberFormat="1" applyFont="1" applyFill="1" applyBorder="1" applyAlignment="1">
      <alignment vertical="center" shrinkToFit="1"/>
    </xf>
    <xf numFmtId="0" fontId="13" fillId="0" borderId="1" xfId="0" applyFont="1" applyBorder="1" applyAlignment="1">
      <alignment horizontal="left" vertical="center"/>
    </xf>
    <xf numFmtId="49" fontId="13" fillId="2" borderId="11" xfId="7" applyNumberFormat="1" applyFont="1" applyFill="1" applyBorder="1" applyAlignment="1">
      <alignment vertical="center" shrinkToFit="1"/>
    </xf>
    <xf numFmtId="0" fontId="13" fillId="0" borderId="17" xfId="0" applyFont="1" applyBorder="1" applyAlignment="1">
      <alignment horizontal="left" vertical="center"/>
    </xf>
    <xf numFmtId="49" fontId="13" fillId="2" borderId="12" xfId="7" applyNumberFormat="1" applyFont="1" applyFill="1" applyBorder="1" applyAlignment="1">
      <alignment vertical="center" shrinkToFit="1"/>
    </xf>
    <xf numFmtId="0" fontId="13" fillId="0" borderId="11" xfId="0" applyFont="1" applyBorder="1" applyAlignment="1">
      <alignment horizontal="left" vertical="center"/>
    </xf>
    <xf numFmtId="0" fontId="13" fillId="0" borderId="12" xfId="0" applyFont="1" applyBorder="1" applyAlignment="1">
      <alignment horizontal="center" vertical="center"/>
    </xf>
    <xf numFmtId="0" fontId="20" fillId="0" borderId="0" xfId="0" applyFont="1" applyAlignment="1">
      <alignment horizontal="left" vertical="top" wrapText="1"/>
    </xf>
    <xf numFmtId="0" fontId="53" fillId="0" borderId="0" xfId="0" applyFont="1">
      <alignment vertical="center"/>
    </xf>
    <xf numFmtId="0" fontId="71" fillId="0" borderId="0" xfId="0" applyFont="1">
      <alignment vertical="center"/>
    </xf>
    <xf numFmtId="0" fontId="72" fillId="0" borderId="0" xfId="0" applyFont="1">
      <alignment vertical="center"/>
    </xf>
    <xf numFmtId="0" fontId="73" fillId="0" borderId="0" xfId="0" applyFont="1">
      <alignment vertical="center"/>
    </xf>
    <xf numFmtId="177" fontId="31" fillId="14" borderId="17" xfId="0" applyNumberFormat="1" applyFont="1" applyFill="1" applyBorder="1" applyAlignment="1">
      <alignment horizontal="left" vertical="center"/>
    </xf>
    <xf numFmtId="49" fontId="31" fillId="14" borderId="17" xfId="0" applyNumberFormat="1" applyFont="1" applyFill="1" applyBorder="1" applyAlignment="1">
      <alignment horizontal="left" vertical="center"/>
    </xf>
    <xf numFmtId="49" fontId="13" fillId="0" borderId="24" xfId="2" applyNumberFormat="1" applyFont="1" applyFill="1" applyBorder="1" applyAlignment="1">
      <alignment vertical="center" shrinkToFit="1"/>
    </xf>
    <xf numFmtId="49" fontId="13" fillId="14" borderId="26" xfId="2" applyNumberFormat="1" applyFont="1" applyFill="1" applyBorder="1" applyAlignment="1">
      <alignment vertical="center" shrinkToFit="1"/>
    </xf>
    <xf numFmtId="0" fontId="13" fillId="0" borderId="0" xfId="0" applyFont="1" applyAlignment="1">
      <alignment horizontal="left" vertical="center"/>
    </xf>
    <xf numFmtId="0" fontId="10" fillId="0" borderId="0" xfId="0" applyFont="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25" fillId="0" borderId="0" xfId="1" applyFont="1" applyBorder="1" applyAlignment="1" applyProtection="1">
      <alignment vertical="center" wrapText="1"/>
    </xf>
    <xf numFmtId="0" fontId="10" fillId="0" borderId="0" xfId="0" applyFont="1">
      <alignment vertical="center"/>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6" fillId="0" borderId="0" xfId="1" applyFont="1" applyBorder="1" applyAlignment="1" applyProtection="1">
      <alignment horizontal="left" vertical="top" wrapText="1"/>
    </xf>
    <xf numFmtId="0" fontId="10" fillId="0" borderId="0" xfId="5" applyFont="1" applyBorder="1" applyAlignment="1" applyProtection="1">
      <alignment horizontal="left" vertical="top" wrapText="1"/>
    </xf>
    <xf numFmtId="0" fontId="11" fillId="0" borderId="0" xfId="1" applyFont="1" applyAlignment="1" applyProtection="1">
      <alignment horizontal="left" vertical="top" wrapText="1"/>
    </xf>
    <xf numFmtId="0" fontId="11" fillId="0" borderId="5" xfId="1" applyFont="1" applyBorder="1" applyAlignment="1" applyProtection="1">
      <alignment horizontal="left" vertical="top" wrapText="1"/>
    </xf>
    <xf numFmtId="0" fontId="10" fillId="0" borderId="7"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0" fillId="0" borderId="0" xfId="1" applyFont="1" applyAlignment="1" applyProtection="1">
      <alignment vertical="top" shrinkToFit="1"/>
    </xf>
    <xf numFmtId="0" fontId="11" fillId="0" borderId="0" xfId="1" applyFont="1" applyAlignment="1" applyProtection="1">
      <alignment vertical="top" shrinkToFit="1"/>
    </xf>
    <xf numFmtId="0" fontId="25" fillId="0" borderId="0" xfId="1" applyFont="1" applyBorder="1" applyAlignment="1" applyProtection="1">
      <alignment vertical="top" wrapText="1"/>
    </xf>
    <xf numFmtId="0" fontId="10" fillId="0" borderId="0" xfId="0" applyFont="1" applyAlignment="1">
      <alignment vertical="top"/>
    </xf>
    <xf numFmtId="0" fontId="10" fillId="0" borderId="0" xfId="1" applyFont="1" applyBorder="1" applyAlignment="1" applyProtection="1">
      <alignment vertical="top" wrapText="1"/>
    </xf>
    <xf numFmtId="0" fontId="5" fillId="0" borderId="0" xfId="0" applyFont="1" applyAlignment="1">
      <alignment vertical="top"/>
    </xf>
    <xf numFmtId="0" fontId="0" fillId="0" borderId="0" xfId="0"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0" fontId="10" fillId="5" borderId="17" xfId="0" applyFont="1" applyFill="1" applyBorder="1">
      <alignment vertical="center"/>
    </xf>
    <xf numFmtId="0" fontId="10" fillId="5" borderId="18" xfId="0" applyFont="1" applyFill="1" applyBorder="1">
      <alignment vertical="center"/>
    </xf>
    <xf numFmtId="0" fontId="10" fillId="5" borderId="19" xfId="0" applyFont="1" applyFill="1" applyBorder="1">
      <alignment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19"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0" borderId="19" xfId="0" applyFont="1" applyFill="1" applyBorder="1" applyAlignment="1">
      <alignment horizontal="center" vertical="center"/>
    </xf>
    <xf numFmtId="0" fontId="10" fillId="10" borderId="12" xfId="0" applyFont="1" applyFill="1" applyBorder="1" applyAlignment="1">
      <alignment vertical="center" shrinkToFit="1"/>
    </xf>
    <xf numFmtId="0" fontId="10" fillId="8" borderId="17"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19"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38" fontId="74" fillId="15" borderId="0" xfId="5" applyNumberFormat="1" applyFont="1" applyFill="1" applyBorder="1" applyAlignment="1" applyProtection="1">
      <alignment vertical="center" wrapText="1"/>
    </xf>
    <xf numFmtId="38" fontId="74" fillId="15" borderId="0" xfId="5" applyNumberFormat="1" applyFont="1" applyFill="1" applyBorder="1" applyAlignment="1" applyProtection="1">
      <alignment vertical="center"/>
    </xf>
    <xf numFmtId="0" fontId="10" fillId="0" borderId="4" xfId="0" applyFont="1" applyBorder="1" applyAlignment="1">
      <alignment horizontal="left" vertical="center" wrapText="1" shrinkToFit="1"/>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3" fillId="0" borderId="1" xfId="0" applyFont="1" applyBorder="1">
      <alignment vertical="center"/>
    </xf>
    <xf numFmtId="0" fontId="10" fillId="0" borderId="3" xfId="0" applyFont="1" applyBorder="1">
      <alignment vertical="center"/>
    </xf>
    <xf numFmtId="0" fontId="67" fillId="0" borderId="0" xfId="0" applyFont="1" applyAlignment="1">
      <alignment horizontal="left" vertical="center" wrapText="1"/>
    </xf>
    <xf numFmtId="0" fontId="13" fillId="0" borderId="0" xfId="0" applyFont="1" applyAlignment="1">
      <alignment horizontal="left" vertical="center" wrapText="1"/>
    </xf>
    <xf numFmtId="0" fontId="29" fillId="3" borderId="4"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5" xfId="0" applyFont="1" applyFill="1" applyBorder="1" applyAlignment="1">
      <alignment horizontal="center" vertical="center" wrapText="1"/>
    </xf>
    <xf numFmtId="0" fontId="10" fillId="0" borderId="16" xfId="0" applyFont="1" applyBorder="1" applyAlignment="1">
      <alignment horizontal="center" vertical="top" wrapText="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62" fillId="0" borderId="2" xfId="0" applyFont="1" applyBorder="1" applyAlignment="1">
      <alignment vertical="center" shrinkToFit="1"/>
    </xf>
    <xf numFmtId="0" fontId="63" fillId="0" borderId="2" xfId="0" applyFont="1" applyBorder="1" applyAlignment="1">
      <alignment vertical="center" shrinkToFit="1"/>
    </xf>
    <xf numFmtId="0" fontId="26"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xf>
    <xf numFmtId="0" fontId="13" fillId="0" borderId="17" xfId="0" applyFont="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31" fillId="0" borderId="17" xfId="0" applyFont="1" applyBorder="1" applyAlignment="1">
      <alignment horizontal="left" vertical="center" wrapText="1"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31" fillId="0" borderId="17" xfId="0" applyFont="1" applyBorder="1" applyAlignment="1">
      <alignment horizontal="center" vertical="center"/>
    </xf>
    <xf numFmtId="0" fontId="0" fillId="0" borderId="19" xfId="0" applyBorder="1" applyAlignment="1">
      <alignment horizontal="center" vertical="center"/>
    </xf>
    <xf numFmtId="0" fontId="32" fillId="0" borderId="20" xfId="0" applyFont="1" applyBorder="1" applyAlignment="1">
      <alignment horizontal="left" vertical="top" wrapText="1"/>
    </xf>
    <xf numFmtId="0" fontId="10" fillId="0" borderId="21" xfId="0" applyFont="1" applyBorder="1" applyAlignment="1">
      <alignment horizontal="left" vertical="top" wrapText="1"/>
    </xf>
    <xf numFmtId="0" fontId="41" fillId="0" borderId="22" xfId="0" applyFont="1" applyBorder="1" applyAlignment="1">
      <alignment horizontal="left" vertical="center" wrapText="1"/>
    </xf>
    <xf numFmtId="0" fontId="40" fillId="0" borderId="23" xfId="0" applyFont="1" applyBorder="1" applyAlignment="1">
      <alignment horizontal="left" vertical="center" wrapText="1"/>
    </xf>
    <xf numFmtId="0" fontId="43" fillId="0" borderId="20" xfId="0" applyFont="1" applyBorder="1" applyAlignment="1">
      <alignment vertical="center" wrapText="1"/>
    </xf>
    <xf numFmtId="0" fontId="2" fillId="0" borderId="21" xfId="0" applyFont="1" applyBorder="1" applyAlignment="1">
      <alignment vertical="center" wrapText="1"/>
    </xf>
    <xf numFmtId="0" fontId="31" fillId="0" borderId="2" xfId="0" applyFont="1" applyBorder="1" applyAlignment="1">
      <alignment horizontal="left" vertical="center" shrinkToFit="1"/>
    </xf>
    <xf numFmtId="0" fontId="31" fillId="8" borderId="0" xfId="0" applyFont="1" applyFill="1" applyAlignment="1">
      <alignment horizontal="left" vertical="center"/>
    </xf>
    <xf numFmtId="0" fontId="41" fillId="0" borderId="42" xfId="0" applyFont="1" applyBorder="1" applyAlignment="1">
      <alignment horizontal="left" vertical="center" wrapText="1"/>
    </xf>
    <xf numFmtId="0" fontId="40" fillId="0" borderId="43" xfId="0" applyFont="1" applyBorder="1" applyAlignment="1">
      <alignment horizontal="left" vertical="center" wrapText="1"/>
    </xf>
    <xf numFmtId="0" fontId="60" fillId="0" borderId="45" xfId="0" applyFont="1" applyBorder="1" applyAlignment="1">
      <alignment vertical="center" wrapText="1"/>
    </xf>
    <xf numFmtId="0" fontId="61" fillId="0" borderId="46" xfId="0" applyFont="1" applyBorder="1" applyAlignment="1">
      <alignment vertical="center" wrapText="1"/>
    </xf>
    <xf numFmtId="0" fontId="61" fillId="0" borderId="47" xfId="0" applyFont="1" applyBorder="1" applyAlignment="1">
      <alignment vertical="center" wrapText="1"/>
    </xf>
    <xf numFmtId="0" fontId="31" fillId="8" borderId="42" xfId="0" applyFont="1" applyFill="1" applyBorder="1" applyAlignment="1">
      <alignment horizontal="left" vertical="center" wrapText="1"/>
    </xf>
    <xf numFmtId="0" fontId="31" fillId="8" borderId="48" xfId="0" applyFont="1" applyFill="1" applyBorder="1" applyAlignment="1">
      <alignment horizontal="left" vertical="center" wrapText="1"/>
    </xf>
    <xf numFmtId="0" fontId="31" fillId="8" borderId="43" xfId="0" applyFont="1" applyFill="1" applyBorder="1" applyAlignment="1">
      <alignment horizontal="left" vertical="center" wrapText="1"/>
    </xf>
    <xf numFmtId="0" fontId="55" fillId="0" borderId="4" xfId="0" applyFont="1" applyBorder="1">
      <alignment vertical="center"/>
    </xf>
    <xf numFmtId="0" fontId="55" fillId="0" borderId="0" xfId="0" applyFont="1">
      <alignment vertical="center"/>
    </xf>
    <xf numFmtId="0" fontId="55" fillId="0" borderId="5" xfId="0" applyFont="1" applyBorder="1">
      <alignment vertical="center"/>
    </xf>
    <xf numFmtId="0" fontId="64" fillId="0" borderId="7" xfId="0" applyFont="1" applyBorder="1" applyAlignment="1">
      <alignment horizontal="left"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0"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center" wrapText="1"/>
    </xf>
    <xf numFmtId="0" fontId="0" fillId="0" borderId="0" xfId="0" applyAlignment="1">
      <alignment vertical="top"/>
    </xf>
    <xf numFmtId="0" fontId="44" fillId="0" borderId="21" xfId="0" applyFont="1" applyBorder="1" applyAlignment="1">
      <alignment vertical="center" wrapText="1"/>
    </xf>
    <xf numFmtId="0" fontId="41" fillId="0" borderId="22" xfId="0" applyFont="1" applyBorder="1" applyAlignment="1">
      <alignment vertical="center" wrapText="1"/>
    </xf>
    <xf numFmtId="0" fontId="42" fillId="0" borderId="23" xfId="0" applyFont="1" applyBorder="1" applyAlignment="1">
      <alignment vertical="center" wrapText="1"/>
    </xf>
    <xf numFmtId="0" fontId="49" fillId="0" borderId="0" xfId="0" applyFont="1">
      <alignment vertical="center"/>
    </xf>
    <xf numFmtId="0" fontId="52" fillId="12" borderId="0" xfId="0" applyFont="1" applyFill="1">
      <alignment vertical="center"/>
    </xf>
    <xf numFmtId="0" fontId="0" fillId="12" borderId="0" xfId="0" applyFill="1">
      <alignment vertical="center"/>
    </xf>
    <xf numFmtId="0" fontId="31" fillId="0" borderId="0" xfId="0" applyFont="1" applyAlignment="1">
      <alignment vertical="center" wrapText="1"/>
    </xf>
    <xf numFmtId="0" fontId="54" fillId="0" borderId="0" xfId="1" applyFont="1" applyFill="1" applyAlignment="1" applyProtection="1">
      <alignment horizontal="left" vertical="center"/>
    </xf>
    <xf numFmtId="0" fontId="31" fillId="8" borderId="4" xfId="0" applyFont="1" applyFill="1" applyBorder="1" applyAlignment="1">
      <alignment vertical="center" wrapText="1"/>
    </xf>
    <xf numFmtId="0" fontId="0" fillId="8" borderId="0" xfId="0" applyFill="1">
      <alignment vertical="center"/>
    </xf>
    <xf numFmtId="0" fontId="0" fillId="8" borderId="5" xfId="0" applyFill="1" applyBorder="1">
      <alignment vertical="center"/>
    </xf>
    <xf numFmtId="0" fontId="27" fillId="0" borderId="0" xfId="0" applyFont="1" applyAlignment="1">
      <alignment horizontal="center" vertical="center"/>
    </xf>
    <xf numFmtId="0" fontId="31" fillId="0" borderId="2" xfId="0" applyFont="1" applyBorder="1" applyAlignment="1">
      <alignment horizontal="center" vertical="center" shrinkToFit="1"/>
    </xf>
    <xf numFmtId="0" fontId="31" fillId="0" borderId="6" xfId="0" applyFont="1" applyBorder="1">
      <alignment vertical="center"/>
    </xf>
    <xf numFmtId="0" fontId="31" fillId="0" borderId="7" xfId="0" applyFont="1" applyBorder="1">
      <alignment vertical="center"/>
    </xf>
    <xf numFmtId="0" fontId="31" fillId="0" borderId="8" xfId="0" applyFont="1" applyBorder="1">
      <alignmen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12" xfId="0" applyFont="1" applyBorder="1" applyAlignment="1">
      <alignment horizontal="left"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0" fontId="31" fillId="0" borderId="19" xfId="0" applyFont="1" applyBorder="1" applyAlignment="1">
      <alignment horizontal="left" vertical="center"/>
    </xf>
    <xf numFmtId="0" fontId="31"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13" fillId="0" borderId="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horizontal="left" vertical="center" wrapText="1"/>
    </xf>
    <xf numFmtId="38" fontId="20" fillId="13" borderId="17" xfId="7" applyBorder="1" applyAlignment="1" applyProtection="1">
      <alignment horizontal="left" vertical="center" wrapText="1"/>
    </xf>
    <xf numFmtId="38" fontId="20" fillId="13" borderId="19" xfId="7" applyBorder="1" applyAlignment="1" applyProtection="1">
      <alignment horizontal="left" vertical="center" wrapText="1"/>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7F68DD0C-7DA3-42FE-9986-5C4451104F28}"/>
    <cellStyle name="標準" xfId="0" builtinId="0"/>
    <cellStyle name="標準 2" xfId="6" xr:uid="{B0F07EF8-AA38-4264-AF64-97979019AB1A}"/>
    <cellStyle name="標準 3" xfId="3" xr:uid="{00000000-0005-0000-0000-000003000000}"/>
    <cellStyle name="標準 4" xfId="4" xr:uid="{00000000-0005-0000-0000-000004000000}"/>
  </cellStyles>
  <dxfs count="16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50"/>
        </patternFill>
      </fill>
    </dxf>
    <dxf>
      <font>
        <color rgb="FFFF0000"/>
      </font>
      <fill>
        <patternFill>
          <bgColor rgb="FF00B0F0"/>
        </patternFill>
      </fill>
    </dxf>
    <dxf>
      <font>
        <color rgb="FFFF0000"/>
      </font>
      <fill>
        <patternFill>
          <bgColor rgb="FF00B0F0"/>
        </patternFill>
      </fill>
    </dxf>
    <dxf>
      <font>
        <color rgb="FFFF0000"/>
      </font>
      <fill>
        <patternFill patternType="none">
          <bgColor auto="1"/>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F0"/>
        </patternFill>
      </fill>
    </dxf>
    <dxf>
      <font>
        <color rgb="FFFF0000"/>
      </font>
      <fill>
        <patternFill patternType="none">
          <bgColor auto="1"/>
        </patternFill>
      </fill>
    </dxf>
    <dxf>
      <font>
        <color rgb="FFFFFFFF"/>
      </font>
      <fill>
        <patternFill>
          <bgColor rgb="FFFF0000"/>
        </patternFill>
      </fill>
    </dxf>
    <dxf>
      <font>
        <color rgb="FFFF0000"/>
      </font>
      <fill>
        <patternFill>
          <bgColor rgb="FFFFFF00"/>
        </patternFill>
      </fill>
    </dxf>
    <dxf>
      <font>
        <color rgb="FFFF0000"/>
      </font>
      <fill>
        <patternFill patternType="none">
          <bgColor auto="1"/>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ill>
        <patternFill>
          <bgColor rgb="FFFF000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patternType="solid">
          <bgColor rgb="FFFFFFCC"/>
        </patternFill>
      </fill>
    </dxf>
    <dxf>
      <fill>
        <patternFill patternType="solid">
          <bgColor rgb="FFFFFFCC"/>
        </patternFill>
      </fill>
    </dxf>
    <dxf>
      <fill>
        <patternFill>
          <bgColor rgb="FFFF0000"/>
        </patternFill>
      </fill>
    </dxf>
    <dxf>
      <fill>
        <patternFill>
          <bgColor rgb="FF00B050"/>
        </patternFill>
      </fill>
    </dxf>
    <dxf>
      <fill>
        <patternFill>
          <bgColor rgb="FF00B0F0"/>
        </patternFill>
      </fill>
    </dxf>
    <dxf>
      <fill>
        <patternFill>
          <bgColor rgb="FFFFFF00"/>
        </patternFill>
      </fill>
    </dxf>
    <dxf>
      <fill>
        <patternFill>
          <bgColor rgb="FFFFFFCC"/>
        </patternFill>
      </fill>
    </dxf>
    <dxf>
      <fill>
        <patternFill>
          <bgColor rgb="FF00B050"/>
        </patternFill>
      </fill>
    </dxf>
    <dxf>
      <fill>
        <patternFill patternType="solid">
          <bgColor rgb="FFFFFFCC"/>
        </patternFill>
      </fill>
    </dxf>
    <dxf>
      <fill>
        <patternFill>
          <bgColor rgb="FF00B0F0"/>
        </patternFill>
      </fill>
    </dxf>
    <dxf>
      <fill>
        <patternFill>
          <bgColor rgb="FFFFFFCC"/>
        </patternFill>
      </fill>
    </dxf>
    <dxf>
      <fill>
        <patternFill>
          <bgColor rgb="FFFFFF0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patternType="solid">
          <bgColor rgb="FFFFFFCC"/>
        </patternFill>
      </fill>
    </dxf>
    <dxf>
      <fill>
        <patternFill>
          <bgColor rgb="FFFF0000"/>
        </patternFill>
      </fill>
    </dxf>
    <dxf>
      <fill>
        <patternFill patternType="solid">
          <bgColor rgb="FFFFFFCC"/>
        </patternFill>
      </fill>
    </dxf>
    <dxf>
      <fill>
        <patternFill>
          <bgColor rgb="FFFFFF00"/>
        </patternFill>
      </fill>
    </dxf>
    <dxf>
      <fill>
        <patternFill>
          <bgColor rgb="FFFFFFCC"/>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bgColor rgb="FF00B0F0"/>
        </patternFill>
      </fill>
    </dxf>
    <dxf>
      <fill>
        <patternFill patternType="solid">
          <bgColor rgb="FFFFFFCC"/>
        </patternFill>
      </fill>
    </dxf>
    <dxf>
      <fill>
        <patternFill>
          <bgColor rgb="FFFFFF00"/>
        </patternFill>
      </fill>
    </dxf>
    <dxf>
      <fill>
        <patternFill>
          <bgColor rgb="FF00B050"/>
        </patternFill>
      </fill>
    </dxf>
    <dxf>
      <fill>
        <patternFill>
          <bgColor rgb="FFFFFF00"/>
        </patternFill>
      </fill>
    </dxf>
    <dxf>
      <fill>
        <patternFill patternType="solid">
          <bgColor rgb="FFFFFFCC"/>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patternType="solid">
          <bgColor rgb="FFFFFFCC"/>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CC"/>
        </patternFill>
      </fill>
    </dxf>
    <dxf>
      <fill>
        <patternFill>
          <bgColor rgb="FFFFFFCC"/>
        </patternFill>
      </fill>
    </dxf>
    <dxf>
      <fill>
        <patternFill>
          <bgColor rgb="FF00B0F0"/>
        </patternFill>
      </fill>
    </dxf>
    <dxf>
      <fill>
        <patternFill>
          <bgColor rgb="FFFFFF00"/>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04" lockText="1" noThreeD="1"/>
</file>

<file path=xl/ctrlProps/ctrlProp2.xml><?xml version="1.0" encoding="utf-8"?>
<formControlPr xmlns="http://schemas.microsoft.com/office/spreadsheetml/2009/9/main" objectType="Radio" checked="Checked" firstButton="1" fmlaLink="申込にあたっての注意事項!$C$133"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23</xdr:row>
      <xdr:rowOff>723900</xdr:rowOff>
    </xdr:from>
    <xdr:to>
      <xdr:col>6</xdr:col>
      <xdr:colOff>19050</xdr:colOff>
      <xdr:row>23</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103</xdr:row>
          <xdr:rowOff>47625</xdr:rowOff>
        </xdr:from>
        <xdr:to>
          <xdr:col>4</xdr:col>
          <xdr:colOff>57150</xdr:colOff>
          <xdr:row>103</xdr:row>
          <xdr:rowOff>247650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CADデータビューア機能の利用を申請します</a:t>
              </a:r>
            </a:p>
          </xdr:txBody>
        </xdr:sp>
        <xdr:clientData/>
      </xdr:twoCellAnchor>
    </mc:Choice>
    <mc:Fallback/>
  </mc:AlternateContent>
  <xdr:twoCellAnchor>
    <xdr:from>
      <xdr:col>1</xdr:col>
      <xdr:colOff>0</xdr:colOff>
      <xdr:row>4</xdr:row>
      <xdr:rowOff>85725</xdr:rowOff>
    </xdr:from>
    <xdr:to>
      <xdr:col>11</xdr:col>
      <xdr:colOff>19050</xdr:colOff>
      <xdr:row>6</xdr:row>
      <xdr:rowOff>114300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1800225" y="971550"/>
          <a:ext cx="7191375" cy="409575"/>
        </a:xfrm>
        <a:prstGeom prst="leftArrow">
          <a:avLst>
            <a:gd name="adj1" fmla="val 50000"/>
            <a:gd name="adj2" fmla="val 10348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66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9525</xdr:colOff>
      <xdr:row>10</xdr:row>
      <xdr:rowOff>104775</xdr:rowOff>
    </xdr:from>
    <xdr:to>
      <xdr:col>10</xdr:col>
      <xdr:colOff>625475</xdr:colOff>
      <xdr:row>24</xdr:row>
      <xdr:rowOff>114300</xdr:rowOff>
    </xdr:to>
    <xdr:grpSp>
      <xdr:nvGrpSpPr>
        <xdr:cNvPr id="2" name="グループ化 1">
          <a:extLst>
            <a:ext uri="{FF2B5EF4-FFF2-40B4-BE49-F238E27FC236}">
              <a16:creationId xmlns:a16="http://schemas.microsoft.com/office/drawing/2014/main" id="{F697D28F-C53D-36BE-DE0A-0CADF15A8E01}"/>
            </a:ext>
          </a:extLst>
        </xdr:cNvPr>
        <xdr:cNvGrpSpPr/>
      </xdr:nvGrpSpPr>
      <xdr:grpSpPr>
        <a:xfrm>
          <a:off x="8096250" y="2133600"/>
          <a:ext cx="625475" cy="2762250"/>
          <a:chOff x="7432675" y="2130425"/>
          <a:chExt cx="1473200" cy="2759075"/>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8434411" y="4879975"/>
            <a:ext cx="4714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8432800" y="2130425"/>
            <a:ext cx="9525" cy="2759075"/>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7432675" y="2137844"/>
            <a:ext cx="101414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11</xdr:col>
      <xdr:colOff>1564</xdr:colOff>
      <xdr:row>28</xdr:row>
      <xdr:rowOff>125325</xdr:rowOff>
    </xdr:to>
    <xdr:grpSp>
      <xdr:nvGrpSpPr>
        <xdr:cNvPr id="3" name="グループ化 2">
          <a:extLst>
            <a:ext uri="{FF2B5EF4-FFF2-40B4-BE49-F238E27FC236}">
              <a16:creationId xmlns:a16="http://schemas.microsoft.com/office/drawing/2014/main" id="{162D3607-BA95-552E-9486-5D97CB59AE99}"/>
            </a:ext>
          </a:extLst>
        </xdr:cNvPr>
        <xdr:cNvGrpSpPr/>
      </xdr:nvGrpSpPr>
      <xdr:grpSpPr>
        <a:xfrm>
          <a:off x="8096250" y="4886545"/>
          <a:ext cx="687364" cy="934730"/>
          <a:chOff x="7445991" y="4880195"/>
          <a:chExt cx="1464623" cy="934730"/>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8300453" y="4880195"/>
            <a:ext cx="808" cy="9247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7445991" y="4885770"/>
            <a:ext cx="86082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8289925" y="5814925"/>
            <a:ext cx="62068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0</xdr:col>
          <xdr:colOff>1524000</xdr:colOff>
          <xdr:row>36</xdr:row>
          <xdr:rowOff>28575</xdr:rowOff>
        </xdr:from>
        <xdr:to>
          <xdr:col>3</xdr:col>
          <xdr:colOff>1400175</xdr:colOff>
          <xdr:row>36</xdr:row>
          <xdr:rowOff>276225</xdr:rowOff>
        </xdr:to>
        <xdr:sp macro="" textlink="">
          <xdr:nvSpPr>
            <xdr:cNvPr id="6213" name="Option Button 69" descr="土木工事、舗装工事、造園工事等"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1524000</xdr:colOff>
          <xdr:row>37</xdr:row>
          <xdr:rowOff>19050</xdr:rowOff>
        </xdr:from>
        <xdr:to>
          <xdr:col>3</xdr:col>
          <xdr:colOff>542925</xdr:colOff>
          <xdr:row>37</xdr:row>
          <xdr:rowOff>266700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1533525</xdr:colOff>
          <xdr:row>38</xdr:row>
          <xdr:rowOff>19050</xdr:rowOff>
        </xdr:from>
        <xdr:to>
          <xdr:col>3</xdr:col>
          <xdr:colOff>1133475</xdr:colOff>
          <xdr:row>38</xdr:row>
          <xdr:rowOff>266700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us.com/applicat/contact.php?munic_code=99996" TargetMode="External"/><Relationship Id="rId3" Type="http://schemas.openxmlformats.org/officeDocument/2006/relationships/hyperlink" Target="https://www.i-sus.com/" TargetMode="External"/><Relationship Id="rId7" Type="http://schemas.openxmlformats.org/officeDocument/2006/relationships/hyperlink" Target="mailto:std-info@i-sus.com"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 TargetMode="External"/><Relationship Id="rId5" Type="http://schemas.openxmlformats.org/officeDocument/2006/relationships/hyperlink" Target="https://www.i-sus.com/company/privacy-mark/index.html" TargetMode="External"/><Relationship Id="rId10" Type="http://schemas.openxmlformats.org/officeDocument/2006/relationships/drawing" Target="../drawings/drawing1.xml"/><Relationship Id="rId4" Type="http://schemas.openxmlformats.org/officeDocument/2006/relationships/hyperlink" Target="https://www.i-sus.com/company/isms/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V221"/>
  <sheetViews>
    <sheetView showGridLines="0" tabSelected="1" zoomScaleNormal="100" workbookViewId="0"/>
  </sheetViews>
  <sheetFormatPr defaultColWidth="9" defaultRowHeight="13.5"/>
  <cols>
    <col min="1" max="2" width="3.75" style="13" customWidth="1"/>
    <col min="3" max="3" width="20.625" style="8" customWidth="1"/>
    <col min="4" max="4" width="8.25" style="8" customWidth="1"/>
    <col min="5" max="5" width="44.625" style="8" customWidth="1"/>
    <col min="6" max="6" width="40.625" style="8" customWidth="1"/>
    <col min="7" max="7" width="4.625" style="8" customWidth="1"/>
    <col min="8" max="13" width="9.5" style="8" bestFit="1" customWidth="1"/>
    <col min="14" max="14" width="13.75" style="8" customWidth="1"/>
    <col min="15" max="16" width="9.5" style="8" bestFit="1" customWidth="1"/>
    <col min="17" max="17" width="9.125" style="8" bestFit="1" customWidth="1"/>
    <col min="18" max="16384" width="9" style="8"/>
  </cols>
  <sheetData>
    <row r="1" spans="1:11">
      <c r="A1" s="2"/>
      <c r="B1" s="3"/>
      <c r="C1" s="4"/>
      <c r="D1" s="5"/>
      <c r="E1" s="5"/>
      <c r="F1" s="6" t="str">
        <f>C132</f>
        <v>information bridge Ver.7 標準様式版</v>
      </c>
      <c r="G1" s="7"/>
    </row>
    <row r="2" spans="1:11" ht="20.100000000000001" customHeight="1">
      <c r="A2" s="9">
        <v>1</v>
      </c>
      <c r="B2" s="10" t="s">
        <v>0</v>
      </c>
      <c r="G2" s="11"/>
    </row>
    <row r="3" spans="1:11" ht="9.9499999999999993" customHeight="1">
      <c r="A3" s="12"/>
      <c r="C3" s="14"/>
      <c r="G3" s="11"/>
    </row>
    <row r="4" spans="1:11" ht="45" customHeight="1">
      <c r="A4" s="12"/>
      <c r="B4" s="241" t="s">
        <v>1</v>
      </c>
      <c r="C4" s="242"/>
      <c r="D4" s="242"/>
      <c r="E4" s="242"/>
      <c r="F4" s="242"/>
      <c r="G4" s="243"/>
    </row>
    <row r="5" spans="1:11" ht="81" customHeight="1">
      <c r="A5" s="12"/>
      <c r="B5" s="15" t="s">
        <v>2</v>
      </c>
      <c r="C5" s="248" t="s">
        <v>3</v>
      </c>
      <c r="D5" s="248"/>
      <c r="E5" s="248"/>
      <c r="F5" s="248"/>
      <c r="G5" s="243"/>
      <c r="H5" s="17"/>
      <c r="I5" s="17"/>
      <c r="J5" s="17"/>
      <c r="K5" s="17"/>
    </row>
    <row r="6" spans="1:11">
      <c r="A6" s="12"/>
      <c r="B6" s="15"/>
      <c r="C6" s="18" t="s">
        <v>4</v>
      </c>
      <c r="D6" s="19"/>
      <c r="E6" s="19"/>
      <c r="F6" s="19"/>
      <c r="G6" s="16"/>
      <c r="H6" s="17"/>
      <c r="I6" s="17"/>
      <c r="J6" s="17"/>
      <c r="K6" s="17"/>
    </row>
    <row r="7" spans="1:11">
      <c r="A7" s="12"/>
      <c r="B7" s="15"/>
      <c r="C7" s="247" t="s">
        <v>5</v>
      </c>
      <c r="D7" s="247"/>
      <c r="E7" s="247"/>
      <c r="F7" s="247"/>
      <c r="G7" s="16"/>
      <c r="H7" s="17"/>
      <c r="I7" s="17"/>
      <c r="J7" s="17"/>
      <c r="K7" s="17"/>
    </row>
    <row r="8" spans="1:11" ht="22.5" customHeight="1">
      <c r="A8" s="12"/>
      <c r="B8" s="15"/>
      <c r="C8" s="20"/>
      <c r="D8" s="20"/>
      <c r="E8" s="21" t="s">
        <v>6</v>
      </c>
      <c r="F8" s="20"/>
      <c r="G8" s="16"/>
      <c r="H8" s="17"/>
      <c r="I8" s="17"/>
      <c r="J8" s="17"/>
      <c r="K8" s="17"/>
    </row>
    <row r="9" spans="1:11" ht="67.5" customHeight="1">
      <c r="A9" s="12"/>
      <c r="B9" s="15" t="s">
        <v>7</v>
      </c>
      <c r="C9" s="246" t="s">
        <v>215</v>
      </c>
      <c r="D9" s="246"/>
      <c r="E9" s="246"/>
      <c r="F9" s="246"/>
      <c r="G9" s="243"/>
      <c r="H9" s="17"/>
      <c r="I9" s="17"/>
      <c r="J9" s="17"/>
      <c r="K9" s="17"/>
    </row>
    <row r="10" spans="1:11" s="27" customFormat="1" ht="30.75" customHeight="1">
      <c r="A10" s="28">
        <v>2</v>
      </c>
      <c r="B10" s="29" t="s">
        <v>8</v>
      </c>
      <c r="G10" s="30"/>
    </row>
    <row r="11" spans="1:11" ht="71.25" customHeight="1">
      <c r="A11" s="12"/>
      <c r="B11" s="15" t="s">
        <v>2</v>
      </c>
      <c r="C11" s="249" t="s">
        <v>9</v>
      </c>
      <c r="D11" s="246"/>
      <c r="E11" s="246"/>
      <c r="F11" s="246"/>
      <c r="G11" s="243"/>
    </row>
    <row r="12" spans="1:11" ht="45.75" customHeight="1">
      <c r="A12" s="12"/>
      <c r="B12" s="15" t="s">
        <v>7</v>
      </c>
      <c r="C12" s="246" t="s">
        <v>10</v>
      </c>
      <c r="D12" s="246"/>
      <c r="E12" s="246"/>
      <c r="F12" s="246"/>
      <c r="G12" s="243"/>
      <c r="H12" s="246"/>
      <c r="I12" s="246"/>
      <c r="J12" s="246"/>
      <c r="K12" s="246"/>
    </row>
    <row r="13" spans="1:11" ht="20.100000000000001" customHeight="1">
      <c r="A13" s="9">
        <v>3</v>
      </c>
      <c r="B13" s="10" t="s">
        <v>11</v>
      </c>
      <c r="G13" s="11"/>
    </row>
    <row r="14" spans="1:11" ht="82.5" customHeight="1">
      <c r="A14" s="12"/>
      <c r="B14" s="15" t="s">
        <v>2</v>
      </c>
      <c r="C14" s="246" t="s">
        <v>12</v>
      </c>
      <c r="D14" s="246"/>
      <c r="E14" s="246"/>
      <c r="F14" s="246"/>
      <c r="G14" s="243"/>
      <c r="H14" s="17"/>
      <c r="I14" s="17"/>
      <c r="J14" s="17"/>
      <c r="K14" s="17"/>
    </row>
    <row r="15" spans="1:11" ht="32.25" customHeight="1">
      <c r="A15" s="28">
        <v>4</v>
      </c>
      <c r="B15" s="29" t="s">
        <v>13</v>
      </c>
      <c r="C15" s="22"/>
      <c r="G15" s="11"/>
    </row>
    <row r="16" spans="1:11" ht="63" customHeight="1">
      <c r="A16" s="12"/>
      <c r="B16" s="15" t="s">
        <v>2</v>
      </c>
      <c r="C16" s="246"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6" s="246"/>
      <c r="E16" s="246"/>
      <c r="F16" s="246"/>
      <c r="G16" s="243"/>
      <c r="H16" s="17"/>
      <c r="I16" s="17"/>
      <c r="J16" s="17"/>
      <c r="K16" s="17"/>
    </row>
    <row r="17" spans="1:11" ht="39.950000000000003" customHeight="1">
      <c r="A17" s="12"/>
      <c r="B17" s="15" t="s">
        <v>7</v>
      </c>
      <c r="C17" s="246" t="s">
        <v>14</v>
      </c>
      <c r="D17" s="246"/>
      <c r="E17" s="246"/>
      <c r="F17" s="246"/>
      <c r="G17" s="11"/>
    </row>
    <row r="18" spans="1:11" ht="54" customHeight="1">
      <c r="A18" s="155"/>
      <c r="B18" s="15" t="s">
        <v>15</v>
      </c>
      <c r="C18" s="246" t="s">
        <v>16</v>
      </c>
      <c r="D18" s="246"/>
      <c r="E18" s="246"/>
      <c r="F18" s="246"/>
      <c r="G18" s="243"/>
    </row>
    <row r="19" spans="1:11" ht="54" hidden="1" customHeight="1">
      <c r="A19" s="12"/>
      <c r="B19" s="15" t="s">
        <v>17</v>
      </c>
      <c r="C19" s="246" t="s">
        <v>18</v>
      </c>
      <c r="D19" s="246"/>
      <c r="E19" s="246"/>
      <c r="F19" s="246"/>
      <c r="G19" s="243"/>
    </row>
    <row r="20" spans="1:11" ht="48" hidden="1" customHeight="1">
      <c r="A20" s="12"/>
      <c r="B20" s="15"/>
      <c r="C20" s="246" t="s">
        <v>19</v>
      </c>
      <c r="D20" s="246"/>
      <c r="E20" s="246"/>
      <c r="F20" s="246"/>
      <c r="G20" s="243"/>
    </row>
    <row r="21" spans="1:11" ht="13.5" hidden="1" customHeight="1">
      <c r="A21" s="12"/>
      <c r="B21" s="15"/>
      <c r="C21" s="250" t="s">
        <v>20</v>
      </c>
      <c r="D21" s="250"/>
      <c r="E21" s="250"/>
      <c r="F21" s="250"/>
      <c r="G21" s="251"/>
    </row>
    <row r="22" spans="1:11" ht="13.5" customHeight="1">
      <c r="A22" s="12"/>
      <c r="B22" s="15"/>
      <c r="C22" s="19"/>
      <c r="D22" s="19"/>
      <c r="E22" s="19"/>
      <c r="F22" s="19"/>
      <c r="G22" s="118"/>
    </row>
    <row r="23" spans="1:11" ht="20.100000000000001" customHeight="1">
      <c r="A23" s="9">
        <v>5</v>
      </c>
      <c r="B23" s="10" t="s">
        <v>21</v>
      </c>
      <c r="G23" s="11"/>
    </row>
    <row r="24" spans="1:11" ht="65.099999999999994" customHeight="1">
      <c r="A24" s="12"/>
      <c r="B24" s="15" t="s">
        <v>2</v>
      </c>
      <c r="C24" s="246"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4" s="246"/>
      <c r="E24" s="246"/>
      <c r="F24" s="246"/>
      <c r="G24" s="243"/>
      <c r="H24" s="17"/>
      <c r="I24" s="17"/>
      <c r="J24" s="17"/>
      <c r="K24" s="17"/>
    </row>
    <row r="25" spans="1:11" ht="24.75" customHeight="1">
      <c r="A25" s="23" t="s">
        <v>17</v>
      </c>
      <c r="B25" s="255" t="s">
        <v>22</v>
      </c>
      <c r="C25" s="256"/>
      <c r="D25" s="256"/>
      <c r="E25" s="256"/>
      <c r="F25" s="256"/>
      <c r="G25" s="11"/>
    </row>
    <row r="26" spans="1:11" ht="55.5" customHeight="1">
      <c r="A26" s="12"/>
      <c r="B26" s="15" t="s">
        <v>23</v>
      </c>
      <c r="C26" s="246" t="s">
        <v>24</v>
      </c>
      <c r="D26" s="261"/>
      <c r="E26" s="261"/>
      <c r="F26" s="261"/>
      <c r="G26" s="243"/>
    </row>
    <row r="27" spans="1:11" ht="13.5" customHeight="1">
      <c r="A27" s="12"/>
      <c r="B27" s="15"/>
      <c r="C27" s="19"/>
      <c r="D27" s="147"/>
      <c r="E27" s="147"/>
      <c r="F27" s="147"/>
      <c r="G27" s="118"/>
    </row>
    <row r="28" spans="1:11" ht="43.35" customHeight="1">
      <c r="A28" s="12"/>
      <c r="B28" s="15" t="s">
        <v>23</v>
      </c>
      <c r="C28" s="246" t="s">
        <v>216</v>
      </c>
      <c r="D28" s="261"/>
      <c r="E28" s="261"/>
      <c r="F28" s="261"/>
      <c r="G28" s="243"/>
    </row>
    <row r="29" spans="1:11" ht="15.75" customHeight="1">
      <c r="A29" s="12"/>
      <c r="C29" s="257" t="s">
        <v>25</v>
      </c>
      <c r="D29" s="258"/>
      <c r="E29" s="258"/>
      <c r="F29" s="258"/>
      <c r="G29" s="11"/>
    </row>
    <row r="30" spans="1:11" ht="13.5" customHeight="1">
      <c r="A30" s="12"/>
      <c r="C30" s="259"/>
      <c r="D30" s="260"/>
      <c r="E30" s="260"/>
      <c r="F30" s="260"/>
      <c r="G30" s="11"/>
    </row>
    <row r="31" spans="1:11" ht="28.5" customHeight="1">
      <c r="A31" s="12"/>
      <c r="B31" s="15" t="s">
        <v>23</v>
      </c>
      <c r="C31" s="262" t="s">
        <v>217</v>
      </c>
      <c r="D31" s="263"/>
      <c r="E31" s="263"/>
      <c r="F31" s="263"/>
      <c r="G31" s="243"/>
    </row>
    <row r="32" spans="1:11">
      <c r="A32" s="12"/>
      <c r="C32" s="244" t="s">
        <v>26</v>
      </c>
      <c r="D32" s="245"/>
      <c r="E32" s="245"/>
      <c r="F32" s="245"/>
      <c r="G32" s="11"/>
    </row>
    <row r="33" spans="1:7" ht="13.5" customHeight="1">
      <c r="A33" s="24"/>
      <c r="B33" s="252"/>
      <c r="C33" s="253"/>
      <c r="D33" s="253"/>
      <c r="E33" s="253"/>
      <c r="F33" s="253"/>
      <c r="G33" s="254"/>
    </row>
    <row r="38" spans="1:7" hidden="1"/>
    <row r="39" spans="1:7" hidden="1"/>
    <row r="40" spans="1:7" hidden="1"/>
    <row r="41" spans="1:7" hidden="1">
      <c r="A41" s="8" t="s">
        <v>27</v>
      </c>
    </row>
    <row r="42" spans="1:7" hidden="1">
      <c r="C42" s="8" t="s">
        <v>28</v>
      </c>
    </row>
    <row r="43" spans="1:7" hidden="1">
      <c r="C43" s="8" t="s">
        <v>29</v>
      </c>
    </row>
    <row r="44" spans="1:7" hidden="1"/>
    <row r="45" spans="1:7" hidden="1">
      <c r="C45" s="8" t="s">
        <v>30</v>
      </c>
    </row>
    <row r="46" spans="1:7" hidden="1">
      <c r="C46" s="8" t="s">
        <v>31</v>
      </c>
    </row>
    <row r="47" spans="1:7" hidden="1"/>
    <row r="48" spans="1:7" hidden="1"/>
    <row r="49" spans="3:6" hidden="1"/>
    <row r="50" spans="3:6" hidden="1">
      <c r="C50" s="25">
        <v>43739</v>
      </c>
      <c r="F50" s="8" t="s">
        <v>32</v>
      </c>
    </row>
    <row r="51" spans="3:6" hidden="1"/>
    <row r="52" spans="3:6" hidden="1">
      <c r="C52" s="8" t="s">
        <v>33</v>
      </c>
      <c r="F52" s="8" t="s">
        <v>34</v>
      </c>
    </row>
    <row r="53" spans="3:6" hidden="1">
      <c r="C53" s="8" t="s">
        <v>33</v>
      </c>
      <c r="F53" s="8" t="s">
        <v>35</v>
      </c>
    </row>
    <row r="54" spans="3:6" hidden="1"/>
    <row r="55" spans="3:6" hidden="1">
      <c r="C55" s="26">
        <v>0.1</v>
      </c>
      <c r="F55" s="8" t="s">
        <v>34</v>
      </c>
    </row>
    <row r="56" spans="3:6" hidden="1">
      <c r="C56" s="26">
        <v>0.1</v>
      </c>
      <c r="F56" s="8" t="s">
        <v>35</v>
      </c>
    </row>
    <row r="57" spans="3:6" hidden="1"/>
    <row r="58" spans="3:6" hidden="1"/>
    <row r="59" spans="3:6" hidden="1">
      <c r="C59" s="270" t="s">
        <v>36</v>
      </c>
      <c r="D59" s="271"/>
      <c r="E59" s="271"/>
      <c r="F59" s="272"/>
    </row>
    <row r="60" spans="3:6" hidden="1">
      <c r="C60" s="182" t="str">
        <f>IF(申込にあたっての注意事項!$C$133=1,申込にあたっての注意事項!$C$93,IF(申込にあたっての注意事項!$C$133=2,申込にあたっての注意事項!$G$93,IF(申込にあたっての注意事項!$C$133=3,申込にあたっての注意事項!$O$93)))</f>
        <v>工事番号</v>
      </c>
      <c r="F60" s="11"/>
    </row>
    <row r="61" spans="3:6" hidden="1">
      <c r="C61" s="182" t="str">
        <f>IF(申込にあたっての注意事項!$C$133=1,申込にあたっての注意事項!$C$94,IF(申込にあたっての注意事項!$C$133=2,申込にあたっての注意事項!$G$94,IF(申込にあたっての注意事項!$C$133=3,申込にあたっての注意事項!$O$94)))</f>
        <v>工事番号（XML用）</v>
      </c>
      <c r="F61" s="11"/>
    </row>
    <row r="62" spans="3:6" hidden="1">
      <c r="C62" s="182" t="str">
        <f>IF(申込にあたっての注意事項!$C$133=1,申込にあたっての注意事項!$C$95,IF(申込にあたっての注意事項!$C$133=2,申込にあたっての注意事項!$G$95,IF(申込にあたっての注意事項!$C$133=3,申込にあたっての注意事項!$O$95)))</f>
        <v>工事名</v>
      </c>
      <c r="F62" s="11"/>
    </row>
    <row r="63" spans="3:6" hidden="1">
      <c r="C63" s="182" t="str">
        <f>IF(申込にあたっての注意事項!$C$133=1,申込にあたっての注意事項!$C$96,IF(申込にあたっての注意事項!$C$133=2,申込にあたっての注意事項!$G$96,IF(申込にあたっての注意事項!$C$133=3,申込にあたっての注意事項!$O$96)))</f>
        <v>契約番号</v>
      </c>
      <c r="F63" s="11"/>
    </row>
    <row r="64" spans="3:6" hidden="1">
      <c r="C64" s="182" t="str">
        <f>IF(申込にあたっての注意事項!$C$133=1,申込にあたっての注意事項!$C$97,IF(申込にあたっての注意事項!$C$133=2,申込にあたっての注意事項!$G$97,IF(申込にあたっての注意事項!$C$133=3,申込にあたっての注意事項!$O$97)))</f>
        <v>工事場所</v>
      </c>
      <c r="F64" s="11"/>
    </row>
    <row r="65" spans="3:6" hidden="1">
      <c r="C65" s="182" t="str">
        <f>IF(申込にあたっての注意事項!$C$133=1,申込にあたっての注意事項!$C$98,IF(申込にあたっての注意事項!$C$133=2,申込にあたっての注意事項!$G$98,IF(申込にあたっての注意事項!$C$133=3,申込にあたっての注意事項!$O$98)))</f>
        <v>工期</v>
      </c>
      <c r="F65" s="11"/>
    </row>
    <row r="66" spans="3:6" hidden="1">
      <c r="C66" s="182" t="str">
        <f>IF(申込にあたっての注意事項!$C$133=1,申込にあたっての注意事項!$C$99,IF(申込にあたっての注意事項!$C$133=2,申込にあたっての注意事項!$G$99,IF(申込にあたっての注意事項!$C$133=3,申込にあたっての注意事項!$O$99)))</f>
        <v>開始</v>
      </c>
      <c r="F66" s="11"/>
    </row>
    <row r="67" spans="3:6" hidden="1">
      <c r="C67" s="182" t="str">
        <f>IF(申込にあたっての注意事項!$C$133=1,申込にあたっての注意事項!$C$100,IF(申込にあたっての注意事項!$C$133=2,申込にあたっての注意事項!$G$100,IF(申込にあたっての注意事項!$C$133=3,申込にあたっての注意事項!$O$100)))</f>
        <v>完成</v>
      </c>
      <c r="F67" s="11"/>
    </row>
    <row r="68" spans="3:6" hidden="1">
      <c r="C68" s="182" t="s">
        <v>37</v>
      </c>
      <c r="F68" s="11"/>
    </row>
    <row r="69" spans="3:6" hidden="1">
      <c r="C69" s="182" t="str">
        <f>IF(申込にあたっての注意事項!$C$133=1,申込にあたっての注意事項!$C$101,IF(申込にあたっての注意事項!$C$133=2,申込にあたっての注意事項!$G$101,IF(申込にあたっての注意事項!$C$133=3,申込にあたっての注意事項!$O$101)))</f>
        <v>工事の契約金額（税込）</v>
      </c>
      <c r="F69" s="11"/>
    </row>
    <row r="70" spans="3:6" hidden="1">
      <c r="C70" s="182" t="s">
        <v>38</v>
      </c>
      <c r="F70" s="11"/>
    </row>
    <row r="71" spans="3:6" hidden="1">
      <c r="C71" s="182"/>
      <c r="F71" s="11"/>
    </row>
    <row r="72" spans="3:6" hidden="1">
      <c r="C72" s="182" t="str">
        <f>IF(申込にあたっての注意事項!$C$133=1,申込にあたっての注意事項!$C$105,IF(申込にあたっての注意事項!$C$133=2,申込にあたっての注意事項!$G$105,IF(申込にあたっての注意事項!$C$133=3,申込にあたっての注意事項!$O$105)))</f>
        <v>現場代理人</v>
      </c>
      <c r="F72" s="11"/>
    </row>
    <row r="73" spans="3:6" hidden="1">
      <c r="C73" s="182" t="str">
        <f>IF(申込にあたっての注意事項!$C$133=1,申込にあたっての注意事項!$C$106,IF(申込にあたっての注意事項!$C$133=2,申込にあたっての注意事項!$G$106,IF(申込にあたっての注意事項!$C$133=3,申込にあたっての注意事項!$O$106)))</f>
        <v>監理(主任)技術者</v>
      </c>
      <c r="E73" s="117"/>
      <c r="F73" s="11"/>
    </row>
    <row r="74" spans="3:6" hidden="1">
      <c r="C74" s="182" t="str">
        <f>IF(申込にあたっての注意事項!$C$133=1,申込にあたっての注意事項!$C$109,IF(申込にあたっての注意事項!$C$133=2,申込にあたっての注意事項!$G$107,IF(申込にあたっての注意事項!$C$133=3,申込にあたっての注意事項!$O$109)))</f>
        <v>閲覧者</v>
      </c>
      <c r="E74" s="117"/>
      <c r="F74" s="11"/>
    </row>
    <row r="75" spans="3:6" hidden="1">
      <c r="C75" s="182" t="str">
        <f>IF(申込にあたっての注意事項!$C$133=1,申込にあたっての注意事項!$C$108,IF(申込にあたっての注意事項!$C$133=2,申込にあたっての注意事項!$G$108,IF(申込にあたっての注意事項!$C$133=3,申込にあたっての注意事項!$O$108)))</f>
        <v>主任技術者</v>
      </c>
      <c r="E75" s="117"/>
      <c r="F75" s="11"/>
    </row>
    <row r="76" spans="3:6" hidden="1">
      <c r="C76" s="182" t="str">
        <f>IF(申込にあたっての注意事項!$C$133=1,申込にあたっての注意事項!$C$109,IF(申込にあたっての注意事項!$C$133=2,申込にあたっての注意事項!$G$109,IF(申込にあたっての注意事項!$C$133=3,申込にあたっての注意事項!$O$109)))</f>
        <v>閲覧者</v>
      </c>
      <c r="D76" s="8" t="str">
        <f>IF(申込にあたっての注意事項!$C$133=1,申込にあたっての注意事項!$D$109,IF(申込にあたっての注意事項!$C$133=2,申込にあたっての注意事項!$I$108,IF(申込にあたっての注意事項!$C$133=3,申込にあたっての注意事項!$Q$109)))</f>
        <v>※文書の決裁は行いません</v>
      </c>
      <c r="F76" s="11"/>
    </row>
    <row r="77" spans="3:6" hidden="1">
      <c r="C77" s="182"/>
      <c r="D77" s="8" t="str">
        <f>IF(申込にあたっての注意事項!$C$133=1,申込にあたっての注意事項!$D$109,IF(申込にあたっての注意事項!$C$133=2,申込にあたっての注意事項!$I$109,IF(申込にあたっての注意事項!$C$133=3,申込にあたっての注意事項!$Q$109)))</f>
        <v>※文書の決裁は行いません</v>
      </c>
      <c r="F77" s="11"/>
    </row>
    <row r="78" spans="3:6" hidden="1">
      <c r="C78" s="182"/>
      <c r="F78" s="11"/>
    </row>
    <row r="79" spans="3:6" hidden="1">
      <c r="C79" s="182" t="str">
        <f>IF(申込にあたっての注意事項!$C$133=1,申込にあたっての注意事項!$C$111,IF(申込にあたっての注意事項!$C$133=2,申込にあたっての注意事項!$G$114,IF(申込にあたっての注意事項!$C$133=3,申込にあたっての注意事項!$O$111)))</f>
        <v>現場技術員</v>
      </c>
      <c r="D79" s="8" t="str">
        <f>IF(申込にあたっての注意事項!$C$133=1,申込にあたっての注意事項!$D$111,IF(申込にあたっての注意事項!$C$133=2,申込にあたっての注意事項!$I$115,IF(申込にあたっての注意事項!$C$133=3,申込にあたっての注意事項!$Q$111)))</f>
        <v>　</v>
      </c>
      <c r="F79" s="11"/>
    </row>
    <row r="80" spans="3:6" hidden="1">
      <c r="C80" s="182" t="str">
        <f>IF(申込にあたっての注意事項!$C$133=1,申込にあたっての注意事項!$C$114,IF(申込にあたっての注意事項!$C$133=2,申込にあたっての注意事項!$G$112,IF(申込にあたっての注意事項!$C$133=3,申込にあたっての注意事項!$O$114)))</f>
        <v>総括監督員</v>
      </c>
      <c r="F80" s="11"/>
    </row>
    <row r="81" spans="3:22" hidden="1">
      <c r="C81" s="182" t="str">
        <f>IF(申込にあたっての注意事項!$C$133=1,申込にあたっての注意事項!$C$113,IF(申込にあたっての注意事項!$C$133=2,申込にあたっての注意事項!$G$113,IF(申込にあたっての注意事項!$C$133=3,申込にあたっての注意事項!$O$113)))</f>
        <v>主任監督員</v>
      </c>
      <c r="D81" s="116" t="s">
        <v>39</v>
      </c>
      <c r="F81" s="11"/>
    </row>
    <row r="82" spans="3:22" hidden="1">
      <c r="C82" s="182" t="str">
        <f>IF(申込にあたっての注意事項!$C$133=1,申込にあたっての注意事項!$C$112,IF(申込にあたっての注意事項!$C$133=2,申込にあたっての注意事項!$G$114,IF(申込にあたっての注意事項!$C$133=3,申込にあたっての注意事項!$O$112)))</f>
        <v>監督員</v>
      </c>
      <c r="E82" s="117"/>
      <c r="F82" s="11"/>
    </row>
    <row r="83" spans="3:22" hidden="1">
      <c r="C83" s="182" t="str">
        <f>IF(申込にあたっての注意事項!$C$133=1,申込にあたっての注意事項!$C$115,IF(申込にあたっての注意事項!$C$133=2,申込にあたっての注意事項!$G$115,IF(申込にあたっての注意事項!$C$133=3,申込にあたっての注意事項!$O$115)))</f>
        <v>閲覧者</v>
      </c>
      <c r="D83" s="8" t="str">
        <f>IF(申込にあたっての注意事項!$C$133=1,申込にあたっての注意事項!$D$115,IF(申込にあたっての注意事項!$C$133=2,申込にあたっての注意事項!$I$109,IF(申込にあたっての注意事項!$C$133=3,申込にあたっての注意事項!$D$115)))</f>
        <v>※文書の決裁は行いません</v>
      </c>
      <c r="F83" s="11"/>
    </row>
    <row r="84" spans="3:22" hidden="1">
      <c r="C84" s="182"/>
      <c r="D84" s="8" t="s">
        <v>40</v>
      </c>
      <c r="F84" s="11"/>
    </row>
    <row r="85" spans="3:22" hidden="1">
      <c r="C85" s="182"/>
      <c r="F85" s="11"/>
    </row>
    <row r="86" spans="3:22" hidden="1">
      <c r="C86" s="182"/>
      <c r="F86" s="11"/>
    </row>
    <row r="87" spans="3:22" hidden="1">
      <c r="C87" s="182" t="str">
        <f>IF(申込にあたっての注意事項!$C$133=1,申込にあたっての注意事項!$C$119,IF(申込にあたっての注意事項!$C$133=2,申込にあたっての注意事項!$G$119,IF(申込にあたっての注意事項!$C$133=3,申込にあたっての注意事項!$O$119)))</f>
        <v>自治体名称</v>
      </c>
      <c r="F87" s="11"/>
    </row>
    <row r="88" spans="3:22" hidden="1">
      <c r="C88" s="182" t="str">
        <f>IF(申込にあたっての注意事項!$C$133=1,申込にあたっての注意事項!$C$120,IF(申込にあたっての注意事項!$C$133=2,申込にあたっての注意事項!$G$120,IF(申込にあたっての注意事項!$C$133=3,申込にあたっての注意事項!$O$120)))</f>
        <v>部・局</v>
      </c>
      <c r="F88" s="11"/>
    </row>
    <row r="89" spans="3:22" hidden="1">
      <c r="C89" s="182" t="str">
        <f>IF(申込にあたっての注意事項!$C$133=1,申込にあたっての注意事項!$C$121,IF(申込にあたっての注意事項!$C$133=2,申込にあたっての注意事項!$G$121,IF(申込にあたっての注意事項!$C$133=3,申込にあたっての注意事項!$O$121)))</f>
        <v>課</v>
      </c>
      <c r="F89" s="11"/>
    </row>
    <row r="90" spans="3:22" hidden="1">
      <c r="C90" s="180"/>
      <c r="D90" s="184"/>
      <c r="E90" s="184"/>
      <c r="F90" s="181"/>
    </row>
    <row r="91" spans="3:22" hidden="1">
      <c r="C91" s="274" t="s">
        <v>41</v>
      </c>
      <c r="D91" s="275"/>
      <c r="E91" s="275"/>
      <c r="F91" s="276"/>
      <c r="G91" s="277" t="s">
        <v>42</v>
      </c>
      <c r="H91" s="278"/>
      <c r="I91" s="278"/>
      <c r="J91" s="278"/>
      <c r="K91" s="278"/>
      <c r="L91" s="278"/>
      <c r="M91" s="278"/>
      <c r="N91" s="279"/>
      <c r="O91" s="267" t="s">
        <v>43</v>
      </c>
      <c r="P91" s="268"/>
      <c r="Q91" s="268"/>
      <c r="R91" s="268"/>
      <c r="S91" s="268"/>
      <c r="T91" s="268"/>
      <c r="U91" s="268"/>
      <c r="V91" s="269"/>
    </row>
    <row r="92" spans="3:22" hidden="1">
      <c r="C92" s="182" t="s">
        <v>44</v>
      </c>
      <c r="F92" s="11"/>
      <c r="G92" s="182" t="s">
        <v>44</v>
      </c>
      <c r="J92" s="185"/>
      <c r="N92" s="11"/>
      <c r="O92" s="8" t="s">
        <v>44</v>
      </c>
      <c r="V92" s="11"/>
    </row>
    <row r="93" spans="3:22" hidden="1">
      <c r="C93" s="182" t="s">
        <v>45</v>
      </c>
      <c r="F93" s="11"/>
      <c r="G93" s="182" t="s">
        <v>46</v>
      </c>
      <c r="N93" s="11"/>
      <c r="O93" s="8" t="s">
        <v>45</v>
      </c>
      <c r="V93" s="11"/>
    </row>
    <row r="94" spans="3:22" hidden="1">
      <c r="C94" s="182" t="s">
        <v>47</v>
      </c>
      <c r="F94" s="11"/>
      <c r="G94" s="116" t="s">
        <v>48</v>
      </c>
      <c r="N94" s="11"/>
      <c r="O94" s="8" t="s">
        <v>47</v>
      </c>
      <c r="V94" s="11"/>
    </row>
    <row r="95" spans="3:22" hidden="1">
      <c r="C95" s="182" t="s">
        <v>49</v>
      </c>
      <c r="F95" s="11"/>
      <c r="G95" s="182" t="s">
        <v>50</v>
      </c>
      <c r="N95" s="11"/>
      <c r="O95" s="8" t="s">
        <v>49</v>
      </c>
      <c r="V95" s="11"/>
    </row>
    <row r="96" spans="3:22" hidden="1">
      <c r="C96" s="182" t="s">
        <v>51</v>
      </c>
      <c r="F96" s="11"/>
      <c r="G96" s="116" t="s">
        <v>48</v>
      </c>
      <c r="N96" s="11"/>
      <c r="O96" s="8" t="s">
        <v>51</v>
      </c>
      <c r="V96" s="11"/>
    </row>
    <row r="97" spans="2:22" hidden="1">
      <c r="C97" s="182" t="s">
        <v>52</v>
      </c>
      <c r="F97" s="11"/>
      <c r="G97" s="182" t="s">
        <v>53</v>
      </c>
      <c r="N97" s="11"/>
      <c r="O97" s="8" t="s">
        <v>52</v>
      </c>
      <c r="V97" s="11"/>
    </row>
    <row r="98" spans="2:22" hidden="1">
      <c r="C98" s="182" t="s">
        <v>54</v>
      </c>
      <c r="F98" s="11"/>
      <c r="G98" s="182" t="s">
        <v>55</v>
      </c>
      <c r="N98" s="11"/>
      <c r="O98" s="8" t="s">
        <v>54</v>
      </c>
      <c r="V98" s="11"/>
    </row>
    <row r="99" spans="2:22" hidden="1">
      <c r="C99" s="182" t="s">
        <v>56</v>
      </c>
      <c r="F99" s="11"/>
      <c r="G99" s="182" t="s">
        <v>57</v>
      </c>
      <c r="N99" s="11"/>
      <c r="O99" s="8" t="s">
        <v>56</v>
      </c>
      <c r="V99" s="11"/>
    </row>
    <row r="100" spans="2:22" hidden="1">
      <c r="C100" s="182" t="s">
        <v>58</v>
      </c>
      <c r="F100" s="11"/>
      <c r="G100" s="182" t="s">
        <v>59</v>
      </c>
      <c r="N100" s="11"/>
      <c r="O100" s="8" t="s">
        <v>58</v>
      </c>
      <c r="V100" s="11"/>
    </row>
    <row r="101" spans="2:22" hidden="1">
      <c r="C101" s="182" t="s">
        <v>60</v>
      </c>
      <c r="F101" s="11"/>
      <c r="G101" s="182" t="s">
        <v>61</v>
      </c>
      <c r="N101" s="11"/>
      <c r="O101" s="8" t="s">
        <v>60</v>
      </c>
      <c r="V101" s="11"/>
    </row>
    <row r="102" spans="2:22" hidden="1">
      <c r="C102" s="182"/>
      <c r="F102" s="11"/>
      <c r="N102" s="11"/>
      <c r="V102" s="11"/>
    </row>
    <row r="103" spans="2:22" hidden="1">
      <c r="C103" s="182" t="s">
        <v>62</v>
      </c>
      <c r="F103" s="11"/>
      <c r="G103" s="8" t="s">
        <v>63</v>
      </c>
      <c r="N103" s="11"/>
      <c r="O103" s="8" t="s">
        <v>64</v>
      </c>
      <c r="V103" s="11"/>
    </row>
    <row r="104" spans="2:22" hidden="1">
      <c r="C104" s="182"/>
      <c r="F104" s="11"/>
      <c r="N104" s="11"/>
      <c r="V104" s="11"/>
    </row>
    <row r="105" spans="2:22" hidden="1">
      <c r="C105" s="182" t="s">
        <v>65</v>
      </c>
      <c r="F105" s="11"/>
      <c r="G105" s="182" t="s">
        <v>66</v>
      </c>
      <c r="N105" s="11"/>
      <c r="O105" s="8" t="s">
        <v>65</v>
      </c>
      <c r="V105" s="11"/>
    </row>
    <row r="106" spans="2:22" hidden="1">
      <c r="C106" s="182" t="s">
        <v>67</v>
      </c>
      <c r="E106" s="117"/>
      <c r="F106" s="11"/>
      <c r="G106" s="182" t="s">
        <v>68</v>
      </c>
      <c r="N106" s="11"/>
      <c r="O106" s="8" t="s">
        <v>67</v>
      </c>
      <c r="Q106" s="117"/>
      <c r="V106" s="11"/>
    </row>
    <row r="107" spans="2:22" hidden="1">
      <c r="C107" s="182" t="s">
        <v>69</v>
      </c>
      <c r="E107" s="117"/>
      <c r="F107" s="11"/>
      <c r="G107" s="182" t="s">
        <v>70</v>
      </c>
      <c r="I107" s="8" t="s">
        <v>40</v>
      </c>
      <c r="N107" s="11"/>
      <c r="O107" s="8" t="s">
        <v>69</v>
      </c>
      <c r="Q107" s="117"/>
      <c r="V107" s="11"/>
    </row>
    <row r="108" spans="2:22" hidden="1">
      <c r="C108" s="182" t="s">
        <v>71</v>
      </c>
      <c r="E108" s="117"/>
      <c r="F108" s="11"/>
      <c r="G108" s="8" t="s">
        <v>72</v>
      </c>
      <c r="I108" s="8" t="s">
        <v>40</v>
      </c>
      <c r="N108" s="11"/>
      <c r="O108" s="8" t="s">
        <v>71</v>
      </c>
      <c r="Q108" s="117"/>
      <c r="V108" s="11"/>
    </row>
    <row r="109" spans="2:22" hidden="1">
      <c r="C109" s="182" t="s">
        <v>72</v>
      </c>
      <c r="D109" s="8" t="s">
        <v>73</v>
      </c>
      <c r="F109" s="11"/>
      <c r="G109" s="8" t="s">
        <v>72</v>
      </c>
      <c r="I109" s="8" t="s">
        <v>73</v>
      </c>
      <c r="N109" s="11"/>
      <c r="O109" s="8" t="s">
        <v>72</v>
      </c>
      <c r="Q109" s="8" t="s">
        <v>73</v>
      </c>
      <c r="V109" s="11"/>
    </row>
    <row r="110" spans="2:22" hidden="1">
      <c r="C110" s="182"/>
      <c r="F110" s="11"/>
      <c r="N110" s="11"/>
      <c r="V110" s="11"/>
    </row>
    <row r="111" spans="2:22" hidden="1">
      <c r="B111" s="13" t="s">
        <v>40</v>
      </c>
      <c r="C111" s="182" t="s">
        <v>74</v>
      </c>
      <c r="D111" s="8" t="s">
        <v>40</v>
      </c>
      <c r="F111" s="11"/>
      <c r="G111" s="116" t="s">
        <v>48</v>
      </c>
      <c r="N111" s="11"/>
      <c r="O111" s="8" t="s">
        <v>74</v>
      </c>
      <c r="Q111" s="8" t="s">
        <v>40</v>
      </c>
      <c r="V111" s="11"/>
    </row>
    <row r="112" spans="2:22" hidden="1">
      <c r="C112" s="182" t="s">
        <v>75</v>
      </c>
      <c r="F112" s="11"/>
      <c r="G112" s="182" t="s">
        <v>76</v>
      </c>
      <c r="N112" s="11"/>
      <c r="O112" s="8" t="s">
        <v>75</v>
      </c>
      <c r="V112" s="11"/>
    </row>
    <row r="113" spans="3:22" hidden="1">
      <c r="C113" s="182" t="s">
        <v>77</v>
      </c>
      <c r="D113" s="116" t="s">
        <v>39</v>
      </c>
      <c r="F113" s="11"/>
      <c r="G113" s="182" t="s">
        <v>78</v>
      </c>
      <c r="H113" s="116"/>
      <c r="I113" s="116" t="s">
        <v>79</v>
      </c>
      <c r="N113" s="11"/>
      <c r="O113" s="8" t="s">
        <v>77</v>
      </c>
      <c r="P113" s="116"/>
      <c r="Q113" s="116" t="s">
        <v>80</v>
      </c>
      <c r="V113" s="11"/>
    </row>
    <row r="114" spans="3:22" hidden="1">
      <c r="C114" s="182" t="s">
        <v>81</v>
      </c>
      <c r="E114" s="117"/>
      <c r="F114" s="11"/>
      <c r="G114" s="182" t="s">
        <v>82</v>
      </c>
      <c r="N114" s="11"/>
      <c r="O114" s="8" t="s">
        <v>81</v>
      </c>
      <c r="Q114" s="117"/>
      <c r="V114" s="11"/>
    </row>
    <row r="115" spans="3:22" hidden="1">
      <c r="C115" s="182" t="s">
        <v>72</v>
      </c>
      <c r="D115" s="8" t="s">
        <v>73</v>
      </c>
      <c r="F115" s="11"/>
      <c r="G115" s="182" t="s">
        <v>83</v>
      </c>
      <c r="I115" s="8" t="s">
        <v>73</v>
      </c>
      <c r="N115" s="11"/>
      <c r="O115" s="8" t="s">
        <v>72</v>
      </c>
      <c r="Q115" s="8" t="s">
        <v>73</v>
      </c>
      <c r="V115" s="11"/>
    </row>
    <row r="116" spans="3:22" hidden="1">
      <c r="C116" s="182"/>
      <c r="F116" s="11"/>
      <c r="N116" s="11"/>
      <c r="V116" s="11"/>
    </row>
    <row r="117" spans="3:22" hidden="1">
      <c r="C117" s="182"/>
      <c r="F117" s="11"/>
      <c r="G117" s="183"/>
      <c r="N117" s="11"/>
      <c r="V117" s="11"/>
    </row>
    <row r="118" spans="3:22" hidden="1">
      <c r="C118" s="182"/>
      <c r="F118" s="11"/>
      <c r="G118" s="183"/>
      <c r="N118" s="11"/>
      <c r="V118" s="11"/>
    </row>
    <row r="119" spans="3:22" hidden="1">
      <c r="C119" s="182" t="s">
        <v>84</v>
      </c>
      <c r="F119" s="11"/>
      <c r="G119" s="182" t="s">
        <v>84</v>
      </c>
      <c r="N119" s="11"/>
      <c r="O119" s="8" t="s">
        <v>84</v>
      </c>
      <c r="V119" s="11"/>
    </row>
    <row r="120" spans="3:22" hidden="1">
      <c r="C120" s="182" t="s">
        <v>85</v>
      </c>
      <c r="F120" s="11"/>
      <c r="G120" s="182" t="s">
        <v>85</v>
      </c>
      <c r="N120" s="11"/>
      <c r="O120" s="8" t="s">
        <v>85</v>
      </c>
      <c r="V120" s="11"/>
    </row>
    <row r="121" spans="3:22" hidden="1">
      <c r="C121" s="182" t="s">
        <v>86</v>
      </c>
      <c r="F121" s="11"/>
      <c r="G121" s="182" t="s">
        <v>86</v>
      </c>
      <c r="N121" s="11"/>
      <c r="O121" s="8" t="s">
        <v>86</v>
      </c>
      <c r="V121" s="11"/>
    </row>
    <row r="122" spans="3:22" hidden="1">
      <c r="C122" s="180"/>
      <c r="D122" s="184"/>
      <c r="E122" s="184"/>
      <c r="F122" s="181"/>
      <c r="G122" s="180"/>
      <c r="H122" s="184"/>
      <c r="I122" s="184"/>
      <c r="J122" s="184"/>
      <c r="K122" s="184"/>
      <c r="L122" s="184"/>
      <c r="M122" s="184"/>
      <c r="N122" s="181"/>
      <c r="O122" s="184"/>
      <c r="P122" s="184"/>
      <c r="Q122" s="184"/>
      <c r="R122" s="184"/>
      <c r="S122" s="184"/>
      <c r="T122" s="184"/>
      <c r="U122" s="184"/>
      <c r="V122" s="181"/>
    </row>
    <row r="123" spans="3:22" hidden="1">
      <c r="F123" s="8" t="s">
        <v>87</v>
      </c>
    </row>
    <row r="124" spans="3:22" hidden="1">
      <c r="C124" s="8">
        <v>10000</v>
      </c>
      <c r="F124" s="8" t="s">
        <v>88</v>
      </c>
    </row>
    <row r="125" spans="3:22" hidden="1">
      <c r="C125" s="8">
        <v>12000</v>
      </c>
      <c r="F125" s="8" t="s">
        <v>89</v>
      </c>
    </row>
    <row r="126" spans="3:22" hidden="1">
      <c r="C126" s="8">
        <v>15000</v>
      </c>
      <c r="F126" s="8" t="s">
        <v>90</v>
      </c>
    </row>
    <row r="127" spans="3:22" hidden="1">
      <c r="C127" s="8">
        <v>12000</v>
      </c>
      <c r="F127" s="8" t="s">
        <v>91</v>
      </c>
    </row>
    <row r="128" spans="3:22" hidden="1"/>
    <row r="129" spans="1:6" hidden="1">
      <c r="C129" s="1" t="s">
        <v>92</v>
      </c>
      <c r="F129" s="8" t="s">
        <v>93</v>
      </c>
    </row>
    <row r="130" spans="1:6" hidden="1">
      <c r="C130" s="1" t="s">
        <v>94</v>
      </c>
      <c r="F130" s="8" t="s">
        <v>93</v>
      </c>
    </row>
    <row r="131" spans="1:6" hidden="1">
      <c r="C131" s="8" t="s">
        <v>95</v>
      </c>
      <c r="F131" s="8" t="s">
        <v>96</v>
      </c>
    </row>
    <row r="132" spans="1:6" hidden="1">
      <c r="C132" s="8" t="str">
        <f>"information bridge Ver.7 標準様式版"</f>
        <v>information bridge Ver.7 標準様式版</v>
      </c>
      <c r="E132" s="186" t="str">
        <f>IF(C133=1,"information bridge Ver.7 標準様式版",IF(C133=2,"information bridge Ver.7 標準様式委託業務版",IF(C133=3,"information bridge Ver.7 標準様式営繕工事版")))</f>
        <v>information bridge Ver.7 標準様式版</v>
      </c>
      <c r="F132" s="8" t="s">
        <v>97</v>
      </c>
    </row>
    <row r="133" spans="1:6" hidden="1">
      <c r="C133" s="8">
        <v>1</v>
      </c>
      <c r="D133" s="8" t="s">
        <v>98</v>
      </c>
      <c r="F133" s="8" t="s">
        <v>99</v>
      </c>
    </row>
    <row r="134" spans="1:6" hidden="1">
      <c r="C134" s="122">
        <f>IF('個別案件申込書（様式２）'!$D$33="都市計画局",2,IF('個別案件申込書（様式２）'!$D$33="上下水道局",1,0))</f>
        <v>0</v>
      </c>
      <c r="D134" s="8" t="s">
        <v>100</v>
      </c>
    </row>
    <row r="135" spans="1:6" hidden="1">
      <c r="C135" s="8" t="str">
        <f>IF(C133=1,"V7標準様式工事版",IF(C133=2,"V7標準様式委託業務版",IF(C133=3,"V7標準様式営繕工事版")))</f>
        <v>V7標準様式工事版</v>
      </c>
      <c r="F135" s="8" t="s">
        <v>101</v>
      </c>
    </row>
    <row r="136" spans="1:6" hidden="1">
      <c r="A136" s="8" t="s">
        <v>102</v>
      </c>
    </row>
    <row r="137" spans="1:6" hidden="1">
      <c r="A137" s="8"/>
      <c r="C137" s="8" t="str">
        <f>C134&amp;C133</f>
        <v>01</v>
      </c>
      <c r="D137" s="8" t="s">
        <v>103</v>
      </c>
    </row>
    <row r="138" spans="1:6" hidden="1">
      <c r="A138" s="8" t="s">
        <v>102</v>
      </c>
    </row>
    <row r="139" spans="1:6" hidden="1">
      <c r="A139" s="8" t="s">
        <v>104</v>
      </c>
      <c r="B139" s="13" t="s">
        <v>105</v>
      </c>
    </row>
    <row r="140" spans="1:6" hidden="1">
      <c r="A140" s="8" t="s">
        <v>106</v>
      </c>
    </row>
    <row r="141" spans="1:6" hidden="1">
      <c r="A141" s="8" t="s">
        <v>107</v>
      </c>
    </row>
    <row r="142" spans="1:6" hidden="1">
      <c r="A142" s="8" t="s">
        <v>108</v>
      </c>
    </row>
    <row r="143" spans="1:6" hidden="1">
      <c r="A143" s="8" t="s">
        <v>109</v>
      </c>
    </row>
    <row r="144" spans="1:6" hidden="1">
      <c r="A144" s="8" t="s">
        <v>110</v>
      </c>
    </row>
    <row r="145" spans="1:10" hidden="1">
      <c r="A145" s="8" t="s">
        <v>111</v>
      </c>
    </row>
    <row r="146" spans="1:10" hidden="1">
      <c r="A146" s="8" t="s">
        <v>112</v>
      </c>
      <c r="J146" s="1"/>
    </row>
    <row r="147" spans="1:10" hidden="1">
      <c r="A147" s="8" t="s">
        <v>113</v>
      </c>
    </row>
    <row r="148" spans="1:10" hidden="1">
      <c r="A148" s="8" t="s">
        <v>114</v>
      </c>
      <c r="J148" s="1"/>
    </row>
    <row r="149" spans="1:10" hidden="1">
      <c r="A149" s="8" t="s">
        <v>115</v>
      </c>
    </row>
    <row r="150" spans="1:10" hidden="1">
      <c r="A150" s="8" t="s">
        <v>116</v>
      </c>
    </row>
    <row r="151" spans="1:10" hidden="1">
      <c r="A151" s="8" t="s">
        <v>117</v>
      </c>
    </row>
    <row r="152" spans="1:10" hidden="1"/>
    <row r="153" spans="1:10" hidden="1">
      <c r="A153" s="273" t="s">
        <v>251</v>
      </c>
      <c r="B153" s="273"/>
      <c r="C153" s="273"/>
      <c r="D153" s="273"/>
      <c r="E153" s="273"/>
    </row>
    <row r="154" spans="1:10" hidden="1">
      <c r="A154" s="273" t="s">
        <v>252</v>
      </c>
      <c r="B154" s="273"/>
      <c r="C154" s="273"/>
      <c r="D154" s="273"/>
      <c r="E154" s="273"/>
    </row>
    <row r="155" spans="1:10" hidden="1">
      <c r="A155" s="273" t="s">
        <v>118</v>
      </c>
      <c r="B155" s="273"/>
      <c r="C155" s="273"/>
      <c r="D155" s="273"/>
      <c r="E155" s="273"/>
    </row>
    <row r="156" spans="1:10" hidden="1">
      <c r="A156" s="264" t="s">
        <v>119</v>
      </c>
      <c r="B156" s="265"/>
      <c r="C156" s="265"/>
      <c r="D156" s="265"/>
      <c r="E156" s="266"/>
    </row>
    <row r="157" spans="1:10" hidden="1">
      <c r="A157" s="264" t="s">
        <v>120</v>
      </c>
      <c r="B157" s="265"/>
      <c r="C157" s="265"/>
      <c r="D157" s="265"/>
      <c r="E157" s="266"/>
    </row>
    <row r="158" spans="1:10" hidden="1">
      <c r="A158" s="264" t="s">
        <v>232</v>
      </c>
      <c r="B158" s="265"/>
      <c r="C158" s="265"/>
      <c r="D158" s="265"/>
      <c r="E158" s="266"/>
    </row>
    <row r="159" spans="1:10" hidden="1"/>
    <row r="160" spans="1:10" hidden="1">
      <c r="A160" s="8" t="s">
        <v>104</v>
      </c>
    </row>
    <row r="161" spans="1:1" hidden="1">
      <c r="A161" s="8" t="s">
        <v>106</v>
      </c>
    </row>
    <row r="162" spans="1:1" hidden="1">
      <c r="A162" s="8" t="s">
        <v>107</v>
      </c>
    </row>
    <row r="163" spans="1:1" hidden="1">
      <c r="A163" s="8" t="s">
        <v>108</v>
      </c>
    </row>
    <row r="164" spans="1:1" hidden="1">
      <c r="A164" s="8" t="s">
        <v>109</v>
      </c>
    </row>
    <row r="165" spans="1:1" hidden="1">
      <c r="A165" s="8" t="s">
        <v>110</v>
      </c>
    </row>
    <row r="166" spans="1:1" hidden="1">
      <c r="A166" s="8" t="s">
        <v>111</v>
      </c>
    </row>
    <row r="167" spans="1:1" hidden="1">
      <c r="A167" s="8" t="s">
        <v>112</v>
      </c>
    </row>
    <row r="168" spans="1:1" hidden="1">
      <c r="A168" s="8" t="s">
        <v>113</v>
      </c>
    </row>
    <row r="169" spans="1:1" hidden="1">
      <c r="A169" s="8" t="s">
        <v>121</v>
      </c>
    </row>
    <row r="170" spans="1:1" hidden="1">
      <c r="A170" s="8" t="s">
        <v>122</v>
      </c>
    </row>
    <row r="171" spans="1:1" hidden="1">
      <c r="A171" s="8" t="s">
        <v>114</v>
      </c>
    </row>
    <row r="172" spans="1:1" hidden="1">
      <c r="A172" s="8" t="s">
        <v>115</v>
      </c>
    </row>
    <row r="173" spans="1:1" hidden="1">
      <c r="A173" s="8" t="s">
        <v>116</v>
      </c>
    </row>
    <row r="174" spans="1:1" hidden="1">
      <c r="A174" s="8" t="s">
        <v>123</v>
      </c>
    </row>
    <row r="175" spans="1:1" hidden="1">
      <c r="A175" s="8" t="s">
        <v>124</v>
      </c>
    </row>
    <row r="176" spans="1:1" hidden="1">
      <c r="A176" s="8" t="s">
        <v>117</v>
      </c>
    </row>
    <row r="177" spans="1:1" hidden="1">
      <c r="A177" s="8" t="s">
        <v>125</v>
      </c>
    </row>
    <row r="178" spans="1:1" hidden="1">
      <c r="A178" s="8" t="s">
        <v>126</v>
      </c>
    </row>
    <row r="179" spans="1:1" hidden="1">
      <c r="A179" s="8" t="s">
        <v>127</v>
      </c>
    </row>
    <row r="180" spans="1:1" hidden="1">
      <c r="A180" s="8" t="s">
        <v>128</v>
      </c>
    </row>
    <row r="181" spans="1:1" hidden="1">
      <c r="A181" s="8" t="s">
        <v>129</v>
      </c>
    </row>
    <row r="182" spans="1:1" hidden="1">
      <c r="A182" s="8" t="s">
        <v>130</v>
      </c>
    </row>
    <row r="183" spans="1:1" hidden="1"/>
    <row r="184" spans="1:1" hidden="1"/>
    <row r="185" spans="1:1" hidden="1"/>
    <row r="186" spans="1:1" hidden="1"/>
    <row r="187" spans="1:1" hidden="1"/>
    <row r="188" spans="1:1" hidden="1"/>
    <row r="189" spans="1:1" hidden="1"/>
    <row r="190" spans="1:1" hidden="1"/>
    <row r="191" spans="1:1" hidden="1"/>
    <row r="192" spans="1:1" hidden="1"/>
    <row r="193" spans="1:17" hidden="1"/>
    <row r="194" spans="1:17" hidden="1"/>
    <row r="195" spans="1:17" hidden="1"/>
    <row r="196" spans="1:17" hidden="1"/>
    <row r="197" spans="1:17" hidden="1"/>
    <row r="198" spans="1:17" hidden="1"/>
    <row r="199" spans="1:17" hidden="1"/>
    <row r="200" spans="1:17" hidden="1"/>
    <row r="201" spans="1:17" hidden="1">
      <c r="A201" s="212"/>
      <c r="B201" s="212"/>
      <c r="C201" s="213" t="s">
        <v>220</v>
      </c>
      <c r="D201" s="213">
        <f>'個別案件申込書（様式２）'!$D$30-'個別案件申込書（様式２）'!$A$6+1</f>
        <v>1</v>
      </c>
      <c r="E201" s="213">
        <f>'個別案件申込書（様式２）'!$D$32</f>
        <v>0</v>
      </c>
      <c r="F201" s="213">
        <v>5000000</v>
      </c>
      <c r="G201" s="213">
        <v>10000000</v>
      </c>
      <c r="H201" s="213">
        <v>15000000</v>
      </c>
      <c r="I201" s="213">
        <v>20000000</v>
      </c>
      <c r="J201" s="213">
        <v>30000000</v>
      </c>
      <c r="K201" s="213">
        <v>40000000</v>
      </c>
      <c r="L201" s="213">
        <v>50000000</v>
      </c>
      <c r="M201" s="213">
        <v>60000000</v>
      </c>
      <c r="N201" s="213">
        <v>70000000</v>
      </c>
      <c r="O201" s="213">
        <v>80000000</v>
      </c>
      <c r="P201" s="213">
        <v>90000000</v>
      </c>
      <c r="Q201" s="213" t="s">
        <v>221</v>
      </c>
    </row>
    <row r="202" spans="1:17" hidden="1">
      <c r="A202" s="212"/>
      <c r="B202" s="212"/>
      <c r="C202" s="213" t="s">
        <v>222</v>
      </c>
      <c r="D202" s="213">
        <f>$D$201/31</f>
        <v>3.2258064516129031E-2</v>
      </c>
      <c r="E202" s="213"/>
      <c r="F202" s="213">
        <v>4450</v>
      </c>
      <c r="G202" s="213">
        <v>6450</v>
      </c>
      <c r="H202" s="213">
        <v>7800</v>
      </c>
      <c r="I202" s="213">
        <v>8750</v>
      </c>
      <c r="J202" s="213">
        <v>9900</v>
      </c>
      <c r="K202" s="213">
        <v>11000</v>
      </c>
      <c r="L202" s="213">
        <v>12000</v>
      </c>
      <c r="M202" s="213">
        <v>12750</v>
      </c>
      <c r="N202" s="213">
        <v>13600</v>
      </c>
      <c r="O202" s="213">
        <v>14150</v>
      </c>
      <c r="P202" s="213">
        <v>14750</v>
      </c>
      <c r="Q202" s="213">
        <v>15200</v>
      </c>
    </row>
    <row r="203" spans="1:17" hidden="1">
      <c r="A203" s="212"/>
      <c r="B203" s="212"/>
      <c r="C203" s="213" t="s">
        <v>223</v>
      </c>
      <c r="D203" s="213">
        <f>ROUNDUP($D$202,0)</f>
        <v>1</v>
      </c>
      <c r="E203" s="213"/>
      <c r="F203" s="213"/>
      <c r="G203" s="213"/>
      <c r="H203" s="213"/>
      <c r="I203" s="213"/>
      <c r="J203" s="213"/>
      <c r="K203" s="213"/>
      <c r="L203" s="213"/>
      <c r="M203" s="213"/>
      <c r="N203" s="213"/>
      <c r="O203" s="213"/>
      <c r="P203" s="213"/>
      <c r="Q203" s="213"/>
    </row>
    <row r="204" spans="1:17" hidden="1">
      <c r="A204" s="212"/>
      <c r="B204" s="212"/>
      <c r="C204" s="213" t="s">
        <v>224</v>
      </c>
      <c r="D204" s="213">
        <f>$C$125*$D$203</f>
        <v>12000</v>
      </c>
      <c r="E204" s="213">
        <f>IF($E$201&gt;=$P$201,$Q$202,IF($E$201&gt;=$O$201,$P$202,IF($E$201&gt;=$N$201,$O$202,IF($E$201&gt;=$M$201,$N$202,IF($E$201&gt;=$L$201,$M$202,IF($E$201&gt;=$K$201,$L$202,IF($E$201&gt;=$J$201,$M$202,IF($E$201&gt;=$I$201,$J$202,IF($E$201&gt;=$I$201,$J$202,IF($E$201&gt;=$H$201,$I$202,IF($E$201&gt;=$G$201,$H$202,IF($E$201&gt;=$F$201,$G$202,$F$202))))))))))))</f>
        <v>4450</v>
      </c>
      <c r="F204" s="213">
        <f>IF('個別案件申込書（様式２）'!$D$104=TRUE,$C$126*$D$203,0)</f>
        <v>0</v>
      </c>
      <c r="G204" s="213"/>
      <c r="H204" s="213"/>
      <c r="I204" s="213"/>
      <c r="J204" s="213"/>
      <c r="K204" s="213"/>
      <c r="L204" s="213"/>
      <c r="M204" s="213"/>
      <c r="N204" s="213"/>
      <c r="O204" s="213"/>
      <c r="P204" s="213"/>
      <c r="Q204" s="213"/>
    </row>
    <row r="205" spans="1:17" hidden="1">
      <c r="A205" s="212"/>
      <c r="B205" s="212"/>
      <c r="C205" s="213" t="s">
        <v>225</v>
      </c>
      <c r="D205" s="213">
        <f>$C$124+$D$204+$F$204</f>
        <v>22000</v>
      </c>
      <c r="E205" s="213"/>
      <c r="F205" s="213"/>
      <c r="G205" s="213"/>
      <c r="H205" s="213"/>
      <c r="I205" s="213"/>
      <c r="J205" s="213"/>
      <c r="K205" s="213"/>
      <c r="L205" s="213"/>
      <c r="M205" s="213"/>
      <c r="N205" s="213"/>
      <c r="O205" s="213"/>
      <c r="P205" s="213"/>
      <c r="Q205" s="213"/>
    </row>
    <row r="206" spans="1:17" hidden="1">
      <c r="A206" s="212"/>
      <c r="B206" s="212"/>
      <c r="C206" s="213" t="s">
        <v>226</v>
      </c>
      <c r="D206" s="213">
        <f>$D$205*$C$56+$D$205</f>
        <v>24200</v>
      </c>
      <c r="E206" s="213"/>
      <c r="F206" s="213"/>
      <c r="G206" s="213"/>
      <c r="H206" s="213"/>
      <c r="I206" s="213"/>
      <c r="J206" s="213"/>
      <c r="K206" s="213"/>
      <c r="L206" s="213"/>
      <c r="M206" s="213"/>
      <c r="N206" s="213"/>
      <c r="O206" s="213"/>
      <c r="P206" s="213"/>
      <c r="Q206" s="213"/>
    </row>
    <row r="207" spans="1:17" hidden="1">
      <c r="A207" s="212"/>
      <c r="B207" s="212"/>
      <c r="C207" s="213" t="s">
        <v>227</v>
      </c>
      <c r="D207" s="213" t="b">
        <f>IF('個別案件申込書（様式２）'!$A$6="",FALSE,IF('個別案件申込書（様式２）'!$D$30="",FALSE,TRUE))</f>
        <v>0</v>
      </c>
      <c r="E207" s="213"/>
      <c r="F207" s="213"/>
      <c r="G207" s="213"/>
      <c r="H207" s="213"/>
      <c r="I207" s="213"/>
      <c r="J207" s="213"/>
      <c r="K207" s="213"/>
      <c r="L207" s="213"/>
      <c r="M207" s="213"/>
      <c r="N207" s="213"/>
      <c r="O207" s="213"/>
      <c r="P207" s="213"/>
      <c r="Q207" s="213"/>
    </row>
    <row r="208" spans="1:17" hidden="1">
      <c r="A208" s="212" t="s">
        <v>228</v>
      </c>
      <c r="B208" s="212"/>
      <c r="C208" s="213" t="str">
        <f>IF($D$207=TRUE,"利用料金算出日数　　　　　："&amp;$D$201&amp;"日","")</f>
        <v/>
      </c>
      <c r="D208" s="213"/>
      <c r="E208" s="213"/>
      <c r="F208" s="213"/>
      <c r="G208" s="213"/>
      <c r="H208" s="213"/>
      <c r="I208" s="213"/>
      <c r="J208" s="213"/>
      <c r="K208" s="213"/>
      <c r="L208" s="213"/>
      <c r="M208" s="213"/>
      <c r="N208" s="213"/>
      <c r="O208" s="213"/>
      <c r="P208" s="213"/>
      <c r="Q208" s="213"/>
    </row>
    <row r="209" spans="1:17" hidden="1">
      <c r="A209" s="212" t="s">
        <v>228</v>
      </c>
      <c r="B209" s="212"/>
      <c r="C209" s="213" t="str">
        <f>IF($D$207=TRUE,IF($D$207=TRUE,"利用料金算出日数÷３１　　："&amp;ROUND($D$202,4),""),"")</f>
        <v/>
      </c>
      <c r="D209" s="213"/>
      <c r="E209" s="213">
        <f>ROUND($D$202,4)</f>
        <v>3.2300000000000002E-2</v>
      </c>
      <c r="F209" s="213"/>
      <c r="G209" s="213"/>
      <c r="H209" s="213"/>
      <c r="I209" s="213"/>
      <c r="J209" s="213"/>
      <c r="K209" s="213"/>
      <c r="L209" s="213"/>
      <c r="M209" s="213"/>
      <c r="N209" s="213"/>
      <c r="O209" s="213"/>
      <c r="P209" s="213"/>
      <c r="Q209" s="213"/>
    </row>
    <row r="210" spans="1:17" hidden="1">
      <c r="A210" s="212" t="s">
        <v>228</v>
      </c>
      <c r="B210" s="212"/>
      <c r="C210" s="213" t="str">
        <f>IF($D$207=TRUE,"利用料金算出月数　　　　　："&amp;$D$203&amp;"ヵ月【"&amp;$D$201&amp;"日"&amp;"÷31＝"&amp;$E$209&amp;"を小数点以下切り上げ】","")</f>
        <v/>
      </c>
      <c r="D210" s="213"/>
      <c r="E210" s="213"/>
      <c r="F210" s="213"/>
      <c r="G210" s="213"/>
      <c r="H210" s="213"/>
      <c r="I210" s="213"/>
      <c r="J210" s="213"/>
      <c r="K210" s="213"/>
      <c r="L210" s="213"/>
      <c r="M210" s="213"/>
      <c r="N210" s="213"/>
      <c r="O210" s="213"/>
      <c r="P210" s="213"/>
      <c r="Q210" s="213"/>
    </row>
    <row r="211" spans="1:17" hidden="1">
      <c r="A211" s="212" t="s">
        <v>228</v>
      </c>
      <c r="B211" s="212"/>
      <c r="C211" s="213" t="str">
        <f>IF($D$207=TRUE,"案件登録手数料　　　　　　："&amp;TEXT($C$124,"###,##0")&amp;"円","")</f>
        <v/>
      </c>
      <c r="D211" s="213"/>
      <c r="E211" s="213"/>
      <c r="F211" s="213"/>
      <c r="G211" s="213"/>
      <c r="H211" s="213"/>
      <c r="I211" s="213"/>
      <c r="J211" s="213"/>
      <c r="K211" s="213"/>
      <c r="L211" s="213"/>
      <c r="M211" s="213"/>
      <c r="N211" s="213"/>
      <c r="O211" s="213"/>
      <c r="P211" s="213"/>
      <c r="Q211" s="213"/>
    </row>
    <row r="212" spans="1:17" hidden="1">
      <c r="A212" s="212" t="s">
        <v>228</v>
      </c>
      <c r="B212" s="212"/>
      <c r="C212" s="213" t="str">
        <f>IF($D$207=TRUE,"システム利用料　　　　　　："&amp;TEXT($D$204,"###,##0")&amp;"円【"&amp;TEXT($C$125,"###,##0")&amp;"円（利用料金単価）×"&amp;$D$203&amp;"ヵ月（料金算出用月数）】","")</f>
        <v/>
      </c>
      <c r="D212" s="213"/>
      <c r="E212" s="213"/>
      <c r="F212" s="213"/>
      <c r="G212" s="213"/>
      <c r="H212" s="213"/>
      <c r="I212" s="213"/>
      <c r="J212" s="213"/>
      <c r="K212" s="213"/>
      <c r="L212" s="213"/>
      <c r="M212" s="213"/>
      <c r="N212" s="213"/>
      <c r="O212" s="213"/>
      <c r="P212" s="213"/>
      <c r="Q212" s="213"/>
    </row>
    <row r="213" spans="1:17" hidden="1">
      <c r="A213" s="212" t="s">
        <v>228</v>
      </c>
      <c r="B213" s="212"/>
      <c r="C213" s="213" t="str">
        <f>IF($D$207=TRUE,"消費税　　　　　　　　　　："&amp;TEXT($D$206-$D$205,"###,###"&amp;"円"),"")</f>
        <v/>
      </c>
      <c r="D213" s="213"/>
      <c r="E213" s="213"/>
      <c r="F213" s="213"/>
      <c r="G213" s="213"/>
      <c r="H213" s="213"/>
      <c r="I213" s="213"/>
      <c r="J213" s="213"/>
      <c r="K213" s="213"/>
      <c r="L213" s="213"/>
      <c r="M213" s="213"/>
      <c r="N213" s="213"/>
      <c r="O213" s="213"/>
      <c r="P213" s="213"/>
      <c r="Q213" s="213"/>
    </row>
    <row r="214" spans="1:17" hidden="1">
      <c r="A214" s="212" t="s">
        <v>228</v>
      </c>
      <c r="B214" s="212"/>
      <c r="C214" s="213" t="str">
        <f>IF($D$207=TRUE,"概算ご請求金額（税込）："&amp;TEXT($D$206,"###,##0")&amp;"円","")</f>
        <v/>
      </c>
      <c r="D214" s="213"/>
      <c r="E214" s="213"/>
      <c r="F214" s="213"/>
      <c r="G214" s="213"/>
      <c r="H214" s="213"/>
      <c r="I214" s="213"/>
      <c r="J214" s="213"/>
      <c r="K214" s="213"/>
      <c r="L214" s="213"/>
      <c r="M214" s="213"/>
      <c r="N214" s="213"/>
      <c r="O214" s="213"/>
      <c r="P214" s="213"/>
      <c r="Q214" s="213"/>
    </row>
    <row r="215" spans="1:17" hidden="1">
      <c r="A215" s="212" t="s">
        <v>228</v>
      </c>
      <c r="B215" s="212"/>
      <c r="C215" s="213" t="str">
        <f>IF($D$207=TRUE,IF('個別案件申込書（様式２）'!$D$104=TRUE,"CADﾋﾞｭｰｱ利用料金（税抜き）："&amp;TEXT($F$204,"###,##0")&amp;"円【"&amp;TEXT($C$126,"###,##0")&amp;"円（利用料金単価）×"&amp;$D$203&amp;"ヵ月（料金算出用月数）】",""),"")</f>
        <v/>
      </c>
      <c r="D215" s="213"/>
      <c r="E215" s="213"/>
      <c r="F215" s="213"/>
      <c r="G215" s="213"/>
      <c r="H215" s="213"/>
      <c r="I215" s="213"/>
      <c r="J215" s="213"/>
      <c r="K215" s="213"/>
      <c r="L215" s="213"/>
      <c r="M215" s="213"/>
      <c r="N215" s="213"/>
      <c r="O215" s="213"/>
      <c r="P215" s="213"/>
      <c r="Q215" s="213"/>
    </row>
    <row r="216" spans="1:17" hidden="1"/>
    <row r="217" spans="1:17" hidden="1"/>
    <row r="218" spans="1:17" hidden="1"/>
    <row r="219" spans="1:17" hidden="1"/>
    <row r="220" spans="1:17" hidden="1"/>
    <row r="221" spans="1:17" hidden="1"/>
  </sheetData>
  <mergeCells count="33">
    <mergeCell ref="A156:E156"/>
    <mergeCell ref="A157:E157"/>
    <mergeCell ref="A158:E158"/>
    <mergeCell ref="O91:V91"/>
    <mergeCell ref="C59:F59"/>
    <mergeCell ref="A153:E153"/>
    <mergeCell ref="A154:E154"/>
    <mergeCell ref="A155:E155"/>
    <mergeCell ref="C91:F91"/>
    <mergeCell ref="G91:N91"/>
    <mergeCell ref="H12:K12"/>
    <mergeCell ref="C17:F17"/>
    <mergeCell ref="C12:G12"/>
    <mergeCell ref="C14:G14"/>
    <mergeCell ref="C16:G16"/>
    <mergeCell ref="B33:G33"/>
    <mergeCell ref="B25:F25"/>
    <mergeCell ref="C29:F29"/>
    <mergeCell ref="C30:F30"/>
    <mergeCell ref="C24:G24"/>
    <mergeCell ref="C26:G26"/>
    <mergeCell ref="C28:G28"/>
    <mergeCell ref="C31:G31"/>
    <mergeCell ref="B4:G4"/>
    <mergeCell ref="C32:F32"/>
    <mergeCell ref="C18:G18"/>
    <mergeCell ref="C20:G20"/>
    <mergeCell ref="C7:F7"/>
    <mergeCell ref="C5:G5"/>
    <mergeCell ref="C11:G11"/>
    <mergeCell ref="C9:G9"/>
    <mergeCell ref="C19:G19"/>
    <mergeCell ref="C21:G21"/>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29" r:id="rId4" xr:uid="{E8F5930F-0451-4628-B9B2-84A200E3417A}"/>
    <hyperlink ref="C32" r:id="rId5" xr:uid="{98784688-FCF1-4C8C-A793-53705501010D}"/>
    <hyperlink ref="C21:G21" location="'サービス申込書（様式１）'!B39" display="情報共有システム管理事務局_株式会社アイサス内までご連絡下さい。" xr:uid="{E5969D7F-6331-4555-B664-FF253B793567}"/>
    <hyperlink ref="B25:F25" r:id="rId6" display="情報共有システムinformation-bridgeの各種サービスは、株式会社アイサスが運営、管理を行っています。" xr:uid="{A0FF1023-5E5B-49B8-BF92-553002846619}"/>
    <hyperlink ref="C129" r:id="rId7" xr:uid="{0B06FC73-A477-4DE7-A42E-28095CEFE184}"/>
    <hyperlink ref="C130" r:id="rId8" xr:uid="{9350DD8C-E067-430E-9EF8-BD7C851A9BA0}"/>
  </hyperlinks>
  <pageMargins left="0.70866141732283472" right="0.39370078740157483" top="0.78740157480314965" bottom="0.59055118110236227" header="0.31496062992125984" footer="0.31496062992125984"/>
  <pageSetup paperSize="9" scale="73"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O41"/>
  <sheetViews>
    <sheetView showGridLines="0" zoomScaleNormal="100" zoomScaleSheetLayoutView="85" workbookViewId="0">
      <selection activeCell="D11" sqref="D11"/>
    </sheetView>
  </sheetViews>
  <sheetFormatPr defaultColWidth="9" defaultRowHeight="13.5"/>
  <cols>
    <col min="1" max="1" width="3.75" style="13" customWidth="1"/>
    <col min="2" max="2" width="20.625" style="8" customWidth="1"/>
    <col min="3" max="3" width="10.625" style="8" customWidth="1"/>
    <col min="4" max="4" width="55.625" style="8" customWidth="1"/>
    <col min="5" max="6" width="9" style="8"/>
    <col min="7" max="7" width="4.75" style="8" customWidth="1"/>
    <col min="8" max="17" width="9" style="8"/>
    <col min="18" max="18" width="13.75" style="8" customWidth="1"/>
    <col min="19" max="16384" width="9" style="8"/>
  </cols>
  <sheetData>
    <row r="1" spans="2:15" ht="18" customHeight="1">
      <c r="D1" s="31" t="str">
        <f>申込にあたっての注意事項!C132</f>
        <v>information bridge Ver.7 標準様式版</v>
      </c>
    </row>
    <row r="2" spans="2:15" ht="24.75" customHeight="1">
      <c r="B2" s="303" t="s">
        <v>131</v>
      </c>
      <c r="C2" s="303"/>
      <c r="D2" s="303"/>
    </row>
    <row r="3" spans="2:15" ht="24.75" customHeight="1">
      <c r="B3" s="32"/>
      <c r="C3" s="32"/>
      <c r="D3" s="33" t="str">
        <f>IF('個別案件申込書（様式２）'!D108="","[サービス申込書（様式１）]","[サービス申込書（様式１）]"&amp;'個別案件申込書（様式２）'!D108&amp;"専用申込書")</f>
        <v>[サービス申込書（様式１）]</v>
      </c>
    </row>
    <row r="4" spans="2:15" ht="27" customHeight="1">
      <c r="B4" s="305" t="s">
        <v>132</v>
      </c>
      <c r="C4" s="305"/>
      <c r="D4" s="34"/>
      <c r="E4" s="34"/>
      <c r="F4" s="34"/>
      <c r="G4" s="34"/>
      <c r="H4" s="34"/>
      <c r="I4" s="34"/>
    </row>
    <row r="5" spans="2:15" ht="23.25" customHeight="1">
      <c r="B5" s="304" t="s">
        <v>133</v>
      </c>
      <c r="C5" s="304"/>
      <c r="D5" s="304"/>
      <c r="E5" s="34"/>
      <c r="F5" s="34"/>
      <c r="G5" s="34"/>
      <c r="H5" s="34"/>
      <c r="I5" s="34"/>
    </row>
    <row r="6" spans="2:15" ht="23.25" customHeight="1">
      <c r="B6" s="35"/>
      <c r="C6" s="35"/>
      <c r="D6" s="35"/>
      <c r="E6" s="34"/>
      <c r="F6" s="34"/>
      <c r="G6" s="34"/>
      <c r="H6" s="34"/>
      <c r="I6" s="34"/>
    </row>
    <row r="7" spans="2:15" ht="23.25" customHeight="1">
      <c r="B7" s="201" t="s">
        <v>134</v>
      </c>
      <c r="C7" s="202"/>
      <c r="D7" s="36" t="str">
        <f>申込にあたっての注意事項!C132</f>
        <v>information bridge Ver.7 標準様式版</v>
      </c>
      <c r="E7" s="34"/>
      <c r="F7" s="34"/>
      <c r="G7" s="34"/>
      <c r="H7" s="34"/>
      <c r="I7" s="34"/>
    </row>
    <row r="8" spans="2:15" ht="23.25" customHeight="1">
      <c r="B8" s="37"/>
      <c r="C8" s="38"/>
      <c r="D8" s="38"/>
      <c r="E8" s="34"/>
      <c r="F8" s="34"/>
      <c r="G8" s="34"/>
      <c r="H8" s="34"/>
      <c r="I8" s="34"/>
    </row>
    <row r="9" spans="2:15" ht="23.25" customHeight="1">
      <c r="B9" s="39" t="s">
        <v>135</v>
      </c>
      <c r="C9" s="40"/>
      <c r="D9" s="40"/>
      <c r="E9" s="34"/>
      <c r="F9" s="34"/>
      <c r="G9" s="34"/>
      <c r="H9" s="34"/>
      <c r="I9" s="34"/>
    </row>
    <row r="10" spans="2:15" ht="34.9" customHeight="1">
      <c r="B10" s="306" t="s">
        <v>136</v>
      </c>
      <c r="C10" s="307"/>
      <c r="D10" s="308"/>
      <c r="E10" s="34"/>
      <c r="F10" s="34"/>
      <c r="G10" s="34"/>
      <c r="H10" s="34"/>
      <c r="I10" s="34"/>
    </row>
    <row r="11" spans="2:15" ht="21.95" customHeight="1">
      <c r="B11" s="132" t="s">
        <v>137</v>
      </c>
      <c r="C11" s="138"/>
      <c r="D11" s="134"/>
      <c r="E11" s="34"/>
      <c r="F11" s="34"/>
    </row>
    <row r="12" spans="2:15" ht="15.95" customHeight="1">
      <c r="B12" s="135" t="s">
        <v>138</v>
      </c>
      <c r="C12" s="139"/>
      <c r="D12" s="137" t="str">
        <f>PHONETIC(D11)</f>
        <v/>
      </c>
      <c r="E12" s="34"/>
      <c r="F12" s="34"/>
    </row>
    <row r="13" spans="2:15" ht="21.95" customHeight="1">
      <c r="B13" s="132" t="s">
        <v>139</v>
      </c>
      <c r="C13" s="133"/>
      <c r="D13" s="140"/>
      <c r="E13" s="34"/>
      <c r="F13" s="34"/>
    </row>
    <row r="14" spans="2:15" ht="15.95" customHeight="1">
      <c r="B14" s="135" t="s">
        <v>140</v>
      </c>
      <c r="C14" s="136"/>
      <c r="D14" s="137" t="str">
        <f>PHONETIC(D13)</f>
        <v/>
      </c>
      <c r="E14" s="34"/>
      <c r="F14" s="34"/>
      <c r="G14" s="34"/>
      <c r="H14" s="34"/>
      <c r="I14" s="34"/>
    </row>
    <row r="15" spans="2:15" ht="21.95" customHeight="1">
      <c r="B15" s="41" t="s">
        <v>141</v>
      </c>
      <c r="C15" s="42"/>
      <c r="D15" s="148"/>
      <c r="E15" s="34"/>
      <c r="F15" s="34"/>
      <c r="G15" s="34"/>
      <c r="H15" s="34"/>
      <c r="I15" s="34"/>
    </row>
    <row r="16" spans="2:15" ht="44.1" customHeight="1">
      <c r="B16" s="288" t="s">
        <v>142</v>
      </c>
      <c r="C16" s="289"/>
      <c r="D16" s="44"/>
      <c r="E16" s="34"/>
      <c r="F16" s="34"/>
      <c r="G16" s="196"/>
      <c r="H16" s="197"/>
      <c r="I16" s="197"/>
      <c r="J16" s="197"/>
      <c r="K16" s="195"/>
      <c r="L16" s="195"/>
      <c r="M16" s="195"/>
      <c r="N16" s="195"/>
      <c r="O16" s="195"/>
    </row>
    <row r="17" spans="1:11" ht="21.95" customHeight="1">
      <c r="B17" s="203" t="s">
        <v>143</v>
      </c>
      <c r="C17" s="204"/>
      <c r="D17" s="43"/>
      <c r="E17" s="34"/>
      <c r="F17" s="34"/>
      <c r="G17" s="198"/>
      <c r="H17" s="199"/>
      <c r="I17" s="34"/>
    </row>
    <row r="18" spans="1:11" ht="21.95" customHeight="1">
      <c r="B18" s="45" t="s">
        <v>144</v>
      </c>
      <c r="C18" s="46" t="s">
        <v>145</v>
      </c>
      <c r="D18" s="43"/>
      <c r="E18" s="34"/>
      <c r="F18" s="34"/>
      <c r="G18" s="198"/>
      <c r="H18" s="199"/>
      <c r="I18" s="34"/>
    </row>
    <row r="19" spans="1:11" ht="21.95" customHeight="1">
      <c r="B19" s="41"/>
      <c r="C19" s="46" t="s">
        <v>146</v>
      </c>
      <c r="D19" s="43"/>
      <c r="E19" s="34"/>
      <c r="F19" s="34"/>
    </row>
    <row r="20" spans="1:11" ht="21.95" customHeight="1">
      <c r="B20" s="238" t="s">
        <v>244</v>
      </c>
      <c r="C20" s="133"/>
      <c r="D20" s="239"/>
      <c r="E20" s="34"/>
      <c r="F20" s="280" t="s">
        <v>249</v>
      </c>
      <c r="G20" s="281"/>
      <c r="H20" s="281"/>
      <c r="I20" s="281"/>
      <c r="J20" s="281"/>
      <c r="K20" s="281"/>
    </row>
    <row r="21" spans="1:11" ht="15.95" customHeight="1">
      <c r="B21" s="135" t="s">
        <v>148</v>
      </c>
      <c r="C21" s="136"/>
      <c r="D21" s="137" t="str">
        <f>PHONETIC(D20)</f>
        <v/>
      </c>
      <c r="E21" s="34"/>
      <c r="F21" s="281"/>
      <c r="G21" s="281"/>
      <c r="H21" s="281"/>
      <c r="I21" s="281"/>
      <c r="J21" s="281"/>
      <c r="K21" s="281"/>
    </row>
    <row r="22" spans="1:11" ht="21.95" customHeight="1">
      <c r="B22" s="47" t="s">
        <v>149</v>
      </c>
      <c r="C22" s="47"/>
      <c r="D22" s="131"/>
      <c r="E22" s="34"/>
      <c r="F22" s="34"/>
    </row>
    <row r="23" spans="1:11" ht="21.95" customHeight="1">
      <c r="B23" s="132" t="s">
        <v>150</v>
      </c>
      <c r="C23" s="133"/>
      <c r="D23" s="140"/>
      <c r="E23" s="34"/>
      <c r="F23" s="34"/>
      <c r="G23" s="34"/>
      <c r="H23" s="34"/>
      <c r="I23" s="34"/>
    </row>
    <row r="24" spans="1:11" ht="15.95" customHeight="1">
      <c r="B24" s="135" t="s">
        <v>138</v>
      </c>
      <c r="C24" s="136"/>
      <c r="D24" s="137" t="str">
        <f>PHONETIC(D23)</f>
        <v/>
      </c>
      <c r="E24" s="34"/>
      <c r="F24" s="34"/>
      <c r="G24" s="34"/>
      <c r="H24" s="34"/>
      <c r="I24" s="34"/>
    </row>
    <row r="25" spans="1:11" ht="21.95" customHeight="1">
      <c r="B25" s="203" t="s">
        <v>151</v>
      </c>
      <c r="C25" s="204"/>
      <c r="D25" s="48"/>
      <c r="E25" s="34"/>
      <c r="F25" s="34"/>
      <c r="G25" s="34"/>
      <c r="H25" s="34"/>
      <c r="I25" s="34"/>
    </row>
    <row r="26" spans="1:11" ht="21.95" customHeight="1">
      <c r="B26" s="203" t="s">
        <v>152</v>
      </c>
      <c r="C26" s="204"/>
      <c r="D26" s="49"/>
      <c r="E26" s="34"/>
      <c r="F26" s="34"/>
      <c r="G26" s="34"/>
      <c r="H26" s="34"/>
      <c r="I26" s="34"/>
    </row>
    <row r="27" spans="1:11" ht="21.95" customHeight="1">
      <c r="B27" s="301" t="s">
        <v>153</v>
      </c>
      <c r="C27" s="302"/>
      <c r="D27" s="302"/>
      <c r="E27" s="34"/>
      <c r="F27" s="34"/>
      <c r="G27" s="34"/>
      <c r="H27" s="34"/>
      <c r="I27" s="34"/>
    </row>
    <row r="28" spans="1:11" ht="90" customHeight="1">
      <c r="B28" s="290" t="s">
        <v>218</v>
      </c>
      <c r="C28" s="290"/>
      <c r="D28" s="290"/>
      <c r="E28" s="34"/>
      <c r="F28" s="34"/>
      <c r="G28" s="34"/>
      <c r="H28" s="34"/>
      <c r="I28" s="34"/>
    </row>
    <row r="29" spans="1:11" ht="36" customHeight="1">
      <c r="B29" s="291" t="s">
        <v>219</v>
      </c>
      <c r="C29" s="291"/>
      <c r="D29" s="291"/>
      <c r="E29" s="34"/>
      <c r="F29" s="34"/>
      <c r="G29" s="34"/>
      <c r="H29" s="34"/>
      <c r="I29" s="34"/>
    </row>
    <row r="30" spans="1:11" ht="6" customHeight="1">
      <c r="B30" s="50"/>
      <c r="C30" s="50"/>
      <c r="D30" s="50"/>
      <c r="E30" s="34"/>
      <c r="F30" s="34"/>
      <c r="G30" s="34"/>
      <c r="H30" s="34"/>
      <c r="I30" s="34"/>
    </row>
    <row r="31" spans="1:11" ht="30" customHeight="1">
      <c r="A31" s="15"/>
      <c r="B31" s="299" t="s">
        <v>154</v>
      </c>
      <c r="C31" s="300"/>
      <c r="D31" s="145" t="str">
        <f>HYPERLINK(申込にあたっての注意事項!C130,申込にあたっての注意事項!C131)</f>
        <v>こちらをクリックすると送信用Webフォームが開きます</v>
      </c>
      <c r="E31" s="17"/>
      <c r="F31" s="17"/>
      <c r="G31" s="17"/>
      <c r="H31" s="17"/>
      <c r="I31" s="17"/>
    </row>
    <row r="32" spans="1:11" ht="6" customHeight="1">
      <c r="A32" s="15"/>
      <c r="B32" s="51"/>
      <c r="C32" s="17"/>
      <c r="D32" s="52"/>
      <c r="E32" s="17"/>
      <c r="F32" s="17"/>
      <c r="G32" s="17"/>
      <c r="H32" s="17"/>
      <c r="I32" s="17"/>
    </row>
    <row r="33" spans="1:9" ht="33.75" customHeight="1">
      <c r="A33" s="15"/>
      <c r="B33" s="292" t="s">
        <v>210</v>
      </c>
      <c r="C33" s="293"/>
      <c r="D33" s="294"/>
      <c r="E33" s="17"/>
      <c r="F33" s="17"/>
      <c r="G33" s="17"/>
      <c r="H33" s="17"/>
      <c r="I33" s="17"/>
    </row>
    <row r="34" spans="1:9" ht="30" customHeight="1">
      <c r="A34" s="15"/>
      <c r="B34" s="295" t="s">
        <v>211</v>
      </c>
      <c r="C34" s="295"/>
      <c r="D34" s="295"/>
      <c r="E34" s="53"/>
      <c r="F34" s="17"/>
      <c r="G34" s="17"/>
      <c r="H34" s="17"/>
      <c r="I34" s="17"/>
    </row>
    <row r="35" spans="1:9" ht="20.25" customHeight="1">
      <c r="A35" s="15"/>
      <c r="B35" s="296" t="s">
        <v>155</v>
      </c>
      <c r="C35" s="297"/>
      <c r="D35" s="298"/>
      <c r="E35" s="17"/>
      <c r="F35" s="17"/>
      <c r="G35" s="17"/>
      <c r="H35" s="17"/>
      <c r="I35" s="17"/>
    </row>
    <row r="36" spans="1:9" ht="30" customHeight="1">
      <c r="A36" s="15"/>
      <c r="B36" s="282" t="s">
        <v>156</v>
      </c>
      <c r="C36" s="283"/>
      <c r="D36" s="284"/>
      <c r="E36" s="54"/>
      <c r="F36" s="17"/>
      <c r="G36" s="17"/>
      <c r="H36" s="17"/>
      <c r="I36" s="17"/>
    </row>
    <row r="37" spans="1:9" ht="30" customHeight="1">
      <c r="A37" s="15"/>
      <c r="B37" s="282" t="s">
        <v>157</v>
      </c>
      <c r="C37" s="283"/>
      <c r="D37" s="284"/>
      <c r="E37" s="54"/>
      <c r="F37" s="17"/>
      <c r="G37" s="17"/>
      <c r="H37" s="17"/>
      <c r="I37" s="17"/>
    </row>
    <row r="38" spans="1:9" ht="30" customHeight="1">
      <c r="A38" s="15"/>
      <c r="B38" s="282" t="s">
        <v>250</v>
      </c>
      <c r="C38" s="283"/>
      <c r="D38" s="284"/>
      <c r="E38" s="54"/>
      <c r="F38" s="17"/>
      <c r="G38" s="17"/>
      <c r="H38" s="17"/>
      <c r="I38" s="17"/>
    </row>
    <row r="39" spans="1:9" ht="30" customHeight="1">
      <c r="A39" s="15"/>
      <c r="B39" s="285" t="s">
        <v>158</v>
      </c>
      <c r="C39" s="286"/>
      <c r="D39" s="287"/>
      <c r="E39" s="54"/>
      <c r="F39" s="17"/>
      <c r="G39" s="17"/>
      <c r="H39" s="17"/>
      <c r="I39" s="17"/>
    </row>
    <row r="40" spans="1:9" ht="14.25" customHeight="1">
      <c r="A40" s="15"/>
      <c r="B40" s="55"/>
      <c r="C40" s="55"/>
      <c r="D40" s="55"/>
      <c r="E40" s="53"/>
      <c r="F40" s="17"/>
      <c r="G40" s="17"/>
      <c r="H40" s="17"/>
      <c r="I40" s="17"/>
    </row>
    <row r="41" spans="1:9">
      <c r="B41" s="56"/>
    </row>
  </sheetData>
  <mergeCells count="17">
    <mergeCell ref="B2:D2"/>
    <mergeCell ref="B5:D5"/>
    <mergeCell ref="B4:C4"/>
    <mergeCell ref="B10:D10"/>
    <mergeCell ref="B36:D36"/>
    <mergeCell ref="F20:K21"/>
    <mergeCell ref="B37:D37"/>
    <mergeCell ref="B39:D39"/>
    <mergeCell ref="B16:C16"/>
    <mergeCell ref="B28:D28"/>
    <mergeCell ref="B29:D29"/>
    <mergeCell ref="B33:D33"/>
    <mergeCell ref="B34:D34"/>
    <mergeCell ref="B35:D35"/>
    <mergeCell ref="B31:C31"/>
    <mergeCell ref="B38:D38"/>
    <mergeCell ref="B27:D27"/>
  </mergeCells>
  <phoneticPr fontId="2"/>
  <conditionalFormatting sqref="D20">
    <cfRule type="expression" dxfId="162" priority="3">
      <formula>ISTEXT(D20)</formula>
    </cfRule>
  </conditionalFormatting>
  <conditionalFormatting sqref="F20">
    <cfRule type="expression" dxfId="161" priority="4">
      <formula>D20&lt;&gt;""</formula>
    </cfRule>
  </conditionalFormatting>
  <dataValidations count="6">
    <dataValidation allowBlank="1" showInputMessage="1" showErrorMessage="1" promptTitle="入力ガイド：　　　　　　　　　　　　　　　　　　　　　　　　　." prompt="下欄の「フリガナ」は、当該項目記入後に自動変換され表示されますが、誤変換された場合は、下欄の「フリガナ」を直接修正して下さい。" sqref="D11" xr:uid="{673B089A-6792-4267-A56C-BAA4B2666AD3}"/>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3" xr:uid="{C9ABA974-0305-45CB-ACBE-A2A352C23C05}"/>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8" xr:uid="{7C93B6D8-FDE7-4476-A1B8-41FD87999D8E}"/>
    <dataValidation allowBlank="1" showInputMessage="1" showErrorMessage="1" promptTitle="---許可番号について---------------------" prompt="※『建設業許可番号』をお持ちでない場合は、空欄で結構です。_x000a__x000a_6桁の番号をご記入ください。_x000a__x000a_例）第◯◯◯◯◯◯号" sqref="D19" xr:uid="{376A4BCB-70E2-484A-AB96-B4A91591596F}"/>
    <dataValidation allowBlank="1" showInputMessage="1" showErrorMessage="1" promptTitle="『共同企業体名』入力ガイド：　　　　　　　　　　　　　　　　　." prompt="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 sqref="B20" xr:uid="{D7511A39-510B-49E8-9607-126A14A02349}"/>
    <dataValidation allowBlank="1" showInputMessage="1" showErrorMessage="1" promptTitle="請求書受取担当者氏名入力ガイド：　　　　　　　　　　　　　　　." prompt="下欄の「フリガナ」は、当該項目記入後に自動変換され表示されますが、誤変換された場合は、下欄の「フリガナ」を直接修正して下さい。" sqref="D23" xr:uid="{CC72900F-487D-4CBF-BD95-8E55661A96FD}"/>
  </dataValidations>
  <hyperlinks>
    <hyperlink ref="F20:K21" location="'サービス申込書（様式１－補助）'!D8" display="'サービス申込書（様式１－補助）'!D8" xr:uid="{608599A6-85DC-44EE-B595-EAAFB36D838C}"/>
  </hyperlinks>
  <pageMargins left="0.70866141732283472" right="0.39370078740157483" top="0.39370078740157483" bottom="0.39370078740157483" header="0.31496062992125984" footer="0.31496062992125984"/>
  <pageSetup paperSize="9" scale="79" orientation="portrait" r:id="rId1"/>
  <rowBreaks count="1" manualBreakCount="1">
    <brk id="40" max="4" man="1"/>
  </rowBreaks>
  <extLst>
    <ext xmlns:x14="http://schemas.microsoft.com/office/spreadsheetml/2009/9/main" uri="{78C0D931-6437-407d-A8EE-F0AAD7539E65}">
      <x14:conditionalFormattings>
        <x14:conditionalFormatting xmlns:xm="http://schemas.microsoft.com/office/excel/2006/main">
          <x14:cfRule type="expression" priority="2" id="{865B9F56-928F-4EA0-A2C4-2B716BEB4772}">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1" id="{6F25BAAF-F803-45E0-BEE4-1F81645E62E6}">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X116"/>
  <sheetViews>
    <sheetView showGridLines="0" zoomScaleNormal="100" workbookViewId="0">
      <pane ySplit="1" topLeftCell="A2" activePane="bottomLeft" state="frozen"/>
      <selection pane="bottomLeft" activeCell="A8" sqref="A8"/>
    </sheetView>
  </sheetViews>
  <sheetFormatPr defaultColWidth="9" defaultRowHeight="15" customHeight="1"/>
  <cols>
    <col min="1" max="1" width="23.625" style="57" customWidth="1"/>
    <col min="2" max="2" width="6.625" style="57" customWidth="1"/>
    <col min="3" max="3" width="11.625" style="57" customWidth="1"/>
    <col min="4" max="4" width="32.625" style="57" customWidth="1"/>
    <col min="5" max="5" width="31.75" style="57" customWidth="1"/>
    <col min="6" max="10" width="2.5" style="57" hidden="1" customWidth="1"/>
    <col min="11" max="11" width="9" style="57"/>
    <col min="12" max="12" width="3.25" style="57" customWidth="1"/>
    <col min="13" max="14" width="9" style="57"/>
    <col min="15" max="15" width="14.625" style="57" customWidth="1"/>
    <col min="16" max="16" width="11.5" style="57" customWidth="1"/>
    <col min="17" max="18" width="9" style="57"/>
    <col min="19" max="19" width="9" style="57" customWidth="1"/>
    <col min="20" max="20" width="3.125" style="57" customWidth="1"/>
    <col min="21" max="21" width="9" style="57"/>
    <col min="22" max="22" width="3.375" style="57" customWidth="1"/>
    <col min="23" max="16384" width="9" style="57"/>
  </cols>
  <sheetData>
    <row r="1" spans="1:21" ht="15" customHeight="1">
      <c r="D1" s="115"/>
      <c r="E1" s="178" t="str">
        <f>"ご利用いただきますサービスは、"&amp;申込にあたっての注意事項!$C$132&amp;" になります"</f>
        <v>ご利用いただきますサービスは、information bridge Ver.7 標準様式版 になります</v>
      </c>
      <c r="F1" s="232" t="s">
        <v>239</v>
      </c>
      <c r="G1" s="233" t="s">
        <v>240</v>
      </c>
      <c r="H1" s="234" t="s">
        <v>241</v>
      </c>
      <c r="I1" s="235" t="s">
        <v>242</v>
      </c>
      <c r="J1" s="115" t="s">
        <v>243</v>
      </c>
    </row>
    <row r="2" spans="1:21" ht="15" customHeight="1">
      <c r="D2" s="115"/>
      <c r="E2" s="178"/>
    </row>
    <row r="3" spans="1:21" s="8" customFormat="1" ht="24.75" customHeight="1">
      <c r="A3" s="13"/>
      <c r="B3" s="58" t="s">
        <v>131</v>
      </c>
      <c r="C3" s="32"/>
      <c r="D3" s="32"/>
    </row>
    <row r="4" spans="1:21" ht="15" customHeight="1">
      <c r="A4" s="351" t="str">
        <f>IF('個別案件申込書（様式２）'!D108="","[個別案件申込書（様式２）]","[個別案件申込書（様式２）]"&amp;'個別案件申込書（様式２）'!D108&amp;"専用申込書")</f>
        <v>[個別案件申込書（様式２）]</v>
      </c>
      <c r="B4" s="351"/>
      <c r="C4" s="351"/>
      <c r="D4" s="351"/>
      <c r="E4" s="351"/>
    </row>
    <row r="5" spans="1:21" ht="15" customHeight="1" thickBot="1">
      <c r="A5" s="59" t="s">
        <v>159</v>
      </c>
      <c r="B5" s="59"/>
      <c r="C5" s="59"/>
      <c r="D5" s="60"/>
      <c r="E5" s="61" t="s">
        <v>212</v>
      </c>
      <c r="M5" s="241" t="str">
        <f>"本シートの「"&amp;A29&amp;"（"&amp;$C$29&amp;"、"&amp;$C$30&amp;")」をご記入いただき、『ご利用開始希望日』をご記入いただきますと、当該お申込み案件の概算お見積りが表示されます。"</f>
        <v>本シートの「工期（開始、完成)」をご記入いただき、『ご利用開始希望日』をご記入いただきますと、当該お申込み案件の概算お見積りが表示されます。</v>
      </c>
      <c r="N5" s="241"/>
      <c r="O5" s="241"/>
      <c r="P5" s="241"/>
      <c r="Q5" s="241"/>
      <c r="R5" s="241"/>
      <c r="S5" s="241"/>
      <c r="T5" s="241"/>
      <c r="U5" s="241"/>
    </row>
    <row r="6" spans="1:21" ht="15" customHeight="1" thickTop="1" thickBot="1">
      <c r="A6" s="62"/>
      <c r="B6" s="63"/>
      <c r="D6" s="64"/>
      <c r="E6" s="65" t="str">
        <f>IF(A8="", "", A8)</f>
        <v/>
      </c>
      <c r="M6" s="241"/>
      <c r="N6" s="241"/>
      <c r="O6" s="241"/>
      <c r="P6" s="241"/>
      <c r="Q6" s="241"/>
      <c r="R6" s="241"/>
      <c r="S6" s="241"/>
      <c r="T6" s="241"/>
      <c r="U6" s="241"/>
    </row>
    <row r="7" spans="1:21" ht="15" customHeight="1" thickTop="1" thickBot="1">
      <c r="A7" s="211" t="s">
        <v>214</v>
      </c>
      <c r="B7" s="63"/>
      <c r="D7" s="64"/>
      <c r="E7" s="66" t="s">
        <v>160</v>
      </c>
      <c r="M7" s="241"/>
      <c r="N7" s="241"/>
      <c r="O7" s="241"/>
      <c r="P7" s="241"/>
      <c r="Q7" s="241"/>
      <c r="R7" s="241"/>
      <c r="S7" s="241"/>
      <c r="T7" s="241"/>
      <c r="U7" s="241"/>
    </row>
    <row r="8" spans="1:21" ht="15" customHeight="1" thickTop="1" thickBot="1">
      <c r="A8" s="67"/>
      <c r="B8" s="63"/>
      <c r="D8" s="64"/>
      <c r="E8" s="65"/>
      <c r="M8" s="344" t="s">
        <v>229</v>
      </c>
      <c r="N8" s="344"/>
      <c r="O8" s="344"/>
      <c r="P8" s="344"/>
      <c r="Q8" s="344"/>
      <c r="R8" s="344"/>
      <c r="S8" s="344"/>
      <c r="T8" s="344"/>
      <c r="U8" s="345"/>
    </row>
    <row r="9" spans="1:21" ht="15" customHeight="1" thickTop="1">
      <c r="A9" s="166"/>
      <c r="B9" s="63"/>
      <c r="D9" s="64"/>
      <c r="E9" s="167"/>
      <c r="M9" s="344"/>
      <c r="N9" s="344"/>
      <c r="O9" s="344"/>
      <c r="P9" s="344"/>
      <c r="Q9" s="344"/>
      <c r="R9" s="344"/>
      <c r="S9" s="344"/>
      <c r="T9" s="344"/>
      <c r="U9" s="345"/>
    </row>
    <row r="10" spans="1:21" ht="15" customHeight="1" thickBot="1">
      <c r="A10" s="57" t="s">
        <v>161</v>
      </c>
      <c r="E10" s="165" t="s">
        <v>162</v>
      </c>
      <c r="M10" s="214" t="s">
        <v>230</v>
      </c>
      <c r="N10" s="107"/>
      <c r="O10" s="107"/>
      <c r="P10" s="109"/>
      <c r="S10" s="110"/>
    </row>
    <row r="11" spans="1:21" ht="15" customHeight="1" thickBot="1">
      <c r="A11" s="57" t="s">
        <v>163</v>
      </c>
      <c r="E11" s="174"/>
      <c r="M11" s="214" t="s">
        <v>231</v>
      </c>
      <c r="N11" s="107"/>
      <c r="O11" s="107"/>
      <c r="P11" s="109"/>
      <c r="S11" s="110"/>
    </row>
    <row r="12" spans="1:21" ht="15" customHeight="1">
      <c r="A12" s="312" t="s">
        <v>164</v>
      </c>
      <c r="B12" s="334"/>
      <c r="C12" s="335"/>
      <c r="D12" s="205" t="s">
        <v>165</v>
      </c>
      <c r="E12" s="68" t="s">
        <v>166</v>
      </c>
      <c r="M12" s="215" t="str">
        <f>申込にあたっての注意事項!C208</f>
        <v/>
      </c>
      <c r="N12" s="107"/>
      <c r="O12" s="107"/>
      <c r="P12" s="108"/>
    </row>
    <row r="13" spans="1:21" ht="15" customHeight="1">
      <c r="A13" s="152" t="s">
        <v>137</v>
      </c>
      <c r="B13" s="153"/>
      <c r="C13" s="123"/>
      <c r="D13" s="236">
        <f>'サービス申込書（様式１）'!$D$11</f>
        <v>0</v>
      </c>
      <c r="E13" s="78"/>
      <c r="F13" s="90"/>
      <c r="G13" s="90"/>
      <c r="H13" s="90"/>
      <c r="I13" s="90"/>
      <c r="J13" s="90"/>
      <c r="M13" s="215" t="str">
        <f>申込にあたっての注意事項!C210</f>
        <v/>
      </c>
      <c r="N13" s="107"/>
      <c r="O13" s="107"/>
      <c r="P13" s="109"/>
      <c r="S13" s="110"/>
    </row>
    <row r="14" spans="1:21" ht="15" customHeight="1">
      <c r="A14" s="75" t="s">
        <v>147</v>
      </c>
      <c r="B14" s="77"/>
      <c r="C14" s="76"/>
      <c r="D14" s="129">
        <f>'サービス申込書（様式１）'!$D$20</f>
        <v>0</v>
      </c>
      <c r="E14" s="130"/>
      <c r="M14" s="215" t="str">
        <f>申込にあたっての注意事項!C211</f>
        <v/>
      </c>
      <c r="N14" s="107"/>
      <c r="O14" s="107"/>
      <c r="P14" s="109"/>
      <c r="S14" s="110"/>
    </row>
    <row r="15" spans="1:21" ht="15" customHeight="1">
      <c r="A15" s="353" t="s">
        <v>167</v>
      </c>
      <c r="B15" s="354"/>
      <c r="C15" s="355"/>
      <c r="D15" s="129">
        <f>'サービス申込書（様式１）'!$D$13</f>
        <v>0</v>
      </c>
      <c r="E15" s="69"/>
      <c r="M15" s="215" t="str">
        <f>申込にあたっての注意事項!C212</f>
        <v/>
      </c>
      <c r="O15" s="111"/>
      <c r="P15" s="216"/>
      <c r="Q15" s="149"/>
      <c r="R15" s="149"/>
      <c r="S15" s="149"/>
      <c r="T15" s="110"/>
    </row>
    <row r="16" spans="1:21" ht="15" customHeight="1">
      <c r="A16" s="359" t="s">
        <v>141</v>
      </c>
      <c r="B16" s="359"/>
      <c r="C16" s="359"/>
      <c r="D16" s="129">
        <f>'サービス申込書（様式１）'!$D$15</f>
        <v>0</v>
      </c>
      <c r="E16" s="70"/>
      <c r="M16" s="215" t="str">
        <f>申込にあたっての注意事項!C215</f>
        <v/>
      </c>
      <c r="O16" s="112"/>
      <c r="P16" s="149"/>
      <c r="Q16" s="149"/>
      <c r="R16" s="149"/>
      <c r="S16" s="149"/>
      <c r="T16" s="112"/>
    </row>
    <row r="17" spans="1:22" ht="15" customHeight="1">
      <c r="A17" s="360" t="s">
        <v>168</v>
      </c>
      <c r="B17" s="361"/>
      <c r="C17" s="362"/>
      <c r="D17" s="129">
        <f>'サービス申込書（様式１）'!$D$16</f>
        <v>0</v>
      </c>
      <c r="E17" s="70"/>
      <c r="M17" s="215" t="str">
        <f>申込にあたっての注意事項!C213</f>
        <v/>
      </c>
      <c r="O17" s="112"/>
      <c r="P17" s="149"/>
      <c r="Q17" s="149"/>
      <c r="R17" s="149"/>
      <c r="S17" s="149"/>
      <c r="T17" s="112"/>
    </row>
    <row r="18" spans="1:22" ht="15" customHeight="1">
      <c r="A18" s="356" t="s">
        <v>143</v>
      </c>
      <c r="B18" s="357"/>
      <c r="C18" s="358"/>
      <c r="D18" s="129">
        <f>'サービス申込書（様式１）'!$D$17</f>
        <v>0</v>
      </c>
      <c r="E18" s="70"/>
      <c r="M18" s="217" t="str">
        <f>申込にあたっての注意事項!C214</f>
        <v/>
      </c>
      <c r="O18" s="112"/>
      <c r="P18" s="149"/>
      <c r="Q18" s="149"/>
      <c r="R18" s="149"/>
      <c r="S18" s="149"/>
      <c r="T18" s="112"/>
    </row>
    <row r="19" spans="1:22" ht="15" customHeight="1">
      <c r="A19" s="71" t="s">
        <v>144</v>
      </c>
      <c r="B19" s="72"/>
      <c r="C19" s="73" t="s">
        <v>145</v>
      </c>
      <c r="D19" s="129">
        <f>'サービス申込書（様式１）'!$D$18</f>
        <v>0</v>
      </c>
      <c r="E19" s="74"/>
      <c r="M19" s="346" t="s">
        <v>169</v>
      </c>
      <c r="N19" s="346"/>
      <c r="O19" s="346"/>
      <c r="P19" s="346"/>
      <c r="Q19" s="346"/>
      <c r="R19" s="346"/>
      <c r="S19" s="346"/>
      <c r="T19" s="346"/>
      <c r="U19" s="346"/>
    </row>
    <row r="20" spans="1:22" ht="15" customHeight="1">
      <c r="A20" s="75"/>
      <c r="B20" s="76"/>
      <c r="C20" s="73" t="s">
        <v>146</v>
      </c>
      <c r="D20" s="129">
        <f>'サービス申込書（様式１）'!$D$19</f>
        <v>0</v>
      </c>
      <c r="E20" s="74"/>
      <c r="M20" s="346"/>
      <c r="N20" s="346"/>
      <c r="O20" s="346"/>
      <c r="P20" s="346"/>
      <c r="Q20" s="346"/>
      <c r="R20" s="346"/>
      <c r="S20" s="346"/>
      <c r="T20" s="346"/>
      <c r="U20" s="346"/>
    </row>
    <row r="21" spans="1:22" ht="12" customHeight="1">
      <c r="A21" s="87"/>
      <c r="B21" s="87"/>
      <c r="C21" s="88"/>
      <c r="D21" s="113"/>
      <c r="E21" s="114"/>
      <c r="M21" s="346"/>
      <c r="N21" s="346"/>
      <c r="O21" s="346"/>
      <c r="P21" s="346"/>
      <c r="Q21" s="346"/>
      <c r="R21" s="346"/>
      <c r="S21" s="346"/>
      <c r="T21" s="346"/>
      <c r="U21" s="346"/>
    </row>
    <row r="22" spans="1:22" ht="18.75" customHeight="1">
      <c r="C22" s="60"/>
      <c r="D22" s="175"/>
      <c r="E22" s="176"/>
      <c r="M22" s="346"/>
      <c r="N22" s="346"/>
      <c r="O22" s="346"/>
      <c r="P22" s="346"/>
      <c r="Q22" s="346"/>
      <c r="R22" s="346"/>
      <c r="S22" s="346"/>
      <c r="T22" s="346"/>
      <c r="U22" s="346"/>
    </row>
    <row r="23" spans="1:22" ht="18" customHeight="1" thickBot="1">
      <c r="A23" s="77" t="str">
        <f>IF(申込にあたっての注意事項!$C$133=1,"1-2.工事データ",IF(申込にあたっての注意事項!$C$133=2,"1-2.業務データ",IF(申込にあたっての注意事項!$C$133=3,"1-2.工事データ")))</f>
        <v>1-2.工事データ</v>
      </c>
      <c r="B23" s="77"/>
      <c r="C23" s="77"/>
      <c r="D23" s="77"/>
      <c r="M23"/>
      <c r="N23"/>
      <c r="O23"/>
      <c r="P23"/>
      <c r="Q23"/>
      <c r="R23"/>
      <c r="S23"/>
    </row>
    <row r="24" spans="1:22" ht="18" customHeight="1">
      <c r="A24" s="312" t="s">
        <v>164</v>
      </c>
      <c r="B24" s="334"/>
      <c r="C24" s="335"/>
      <c r="D24" s="205" t="s">
        <v>165</v>
      </c>
      <c r="E24" s="68" t="s">
        <v>166</v>
      </c>
      <c r="L24" s="156"/>
      <c r="M24" s="157"/>
      <c r="N24" s="157"/>
      <c r="O24" s="157"/>
      <c r="P24" s="157"/>
      <c r="Q24" s="157"/>
      <c r="R24" s="157"/>
      <c r="S24" s="157"/>
      <c r="T24" s="157"/>
      <c r="U24" s="157"/>
      <c r="V24" s="158"/>
    </row>
    <row r="25" spans="1:22" ht="18" customHeight="1">
      <c r="A25" s="207" t="s">
        <v>170</v>
      </c>
      <c r="B25" s="208"/>
      <c r="C25" s="123"/>
      <c r="D25" s="119"/>
      <c r="E25" s="78"/>
      <c r="L25" s="159" t="s">
        <v>171</v>
      </c>
      <c r="M25" s="343" t="s">
        <v>172</v>
      </c>
      <c r="N25" s="343"/>
      <c r="O25" s="343"/>
      <c r="V25" s="160"/>
    </row>
    <row r="26" spans="1:22" ht="18" customHeight="1">
      <c r="A26" s="207" t="str">
        <f>申込にあたっての注意事項!$C$60</f>
        <v>工事番号</v>
      </c>
      <c r="B26" s="208"/>
      <c r="C26" s="206"/>
      <c r="D26" s="119"/>
      <c r="E26" s="78"/>
      <c r="L26" s="161"/>
      <c r="M26" s="55" t="s">
        <v>173</v>
      </c>
      <c r="N26" s="55"/>
      <c r="O26" s="55"/>
      <c r="P26" s="55"/>
      <c r="Q26" s="55"/>
      <c r="R26" s="55"/>
      <c r="V26" s="160"/>
    </row>
    <row r="27" spans="1:22" ht="18" customHeight="1">
      <c r="A27" s="207" t="str">
        <f>申込にあたっての注意事項!$C$62</f>
        <v>工事名</v>
      </c>
      <c r="B27" s="208"/>
      <c r="C27" s="123"/>
      <c r="D27" s="119"/>
      <c r="E27" s="78"/>
      <c r="L27" s="161"/>
      <c r="M27" s="55" t="s">
        <v>174</v>
      </c>
      <c r="V27" s="160"/>
    </row>
    <row r="28" spans="1:22" ht="18" customHeight="1">
      <c r="A28" s="207" t="str">
        <f>申込にあたっての注意事項!$C$64</f>
        <v>工事場所</v>
      </c>
      <c r="B28" s="208"/>
      <c r="C28" s="123"/>
      <c r="D28" s="119"/>
      <c r="E28" s="78"/>
      <c r="L28" s="161"/>
      <c r="V28" s="160"/>
    </row>
    <row r="29" spans="1:22" ht="18" customHeight="1">
      <c r="A29" s="360" t="str">
        <f>申込にあたっての注意事項!$C$65</f>
        <v>工期</v>
      </c>
      <c r="B29" s="79"/>
      <c r="C29" s="73" t="str">
        <f>申込にあたっての注意事項!$C$66</f>
        <v>開始</v>
      </c>
      <c r="D29" s="209"/>
      <c r="E29" s="80"/>
      <c r="L29" s="159" t="s">
        <v>171</v>
      </c>
      <c r="M29" s="343" t="s">
        <v>175</v>
      </c>
      <c r="N29" s="343"/>
      <c r="O29" s="343"/>
      <c r="V29" s="160"/>
    </row>
    <row r="30" spans="1:22" ht="18" customHeight="1">
      <c r="A30" s="360"/>
      <c r="B30" s="81"/>
      <c r="C30" s="73" t="str">
        <f>申込にあたっての注意事項!$C$67</f>
        <v>完成</v>
      </c>
      <c r="D30" s="209"/>
      <c r="E30" s="80"/>
      <c r="L30" s="161"/>
      <c r="M30" s="55" t="s">
        <v>176</v>
      </c>
      <c r="V30" s="160"/>
    </row>
    <row r="31" spans="1:22" ht="18" customHeight="1" thickBot="1">
      <c r="A31" s="207" t="s">
        <v>37</v>
      </c>
      <c r="B31" s="208"/>
      <c r="C31" s="123"/>
      <c r="D31" s="209"/>
      <c r="E31" s="80"/>
      <c r="L31" s="162"/>
      <c r="M31" s="163"/>
      <c r="N31" s="163"/>
      <c r="O31" s="163"/>
      <c r="P31" s="163"/>
      <c r="Q31" s="163"/>
      <c r="R31" s="163"/>
      <c r="S31" s="163"/>
      <c r="T31" s="163"/>
      <c r="U31" s="163"/>
      <c r="V31" s="164"/>
    </row>
    <row r="32" spans="1:22" ht="18" customHeight="1">
      <c r="A32" s="152" t="str">
        <f>申込にあたっての注意事項!$C$69</f>
        <v>工事の契約金額（税込）</v>
      </c>
      <c r="B32" s="153"/>
      <c r="C32" s="123"/>
      <c r="D32" s="210"/>
      <c r="E32" s="82"/>
    </row>
    <row r="33" spans="1:24" ht="18" customHeight="1">
      <c r="A33" s="83" t="s">
        <v>177</v>
      </c>
      <c r="B33" s="84"/>
      <c r="C33" s="73" t="str">
        <f>申込にあたっての注意事項!$C$87</f>
        <v>自治体名称</v>
      </c>
      <c r="D33" s="119"/>
      <c r="E33" s="78"/>
    </row>
    <row r="34" spans="1:24" ht="18" customHeight="1">
      <c r="A34" s="85"/>
      <c r="B34" s="86"/>
      <c r="C34" s="73" t="str">
        <f>申込にあたっての注意事項!$C$88</f>
        <v>部・局</v>
      </c>
      <c r="D34" s="119"/>
      <c r="E34" s="78"/>
    </row>
    <row r="35" spans="1:24" ht="18" customHeight="1">
      <c r="A35" s="75"/>
      <c r="B35" s="76"/>
      <c r="C35" s="73" t="str">
        <f>申込にあたっての注意事項!$C$89</f>
        <v>課</v>
      </c>
      <c r="D35" s="119"/>
      <c r="E35" s="78"/>
    </row>
    <row r="36" spans="1:24" ht="18" customHeight="1">
      <c r="A36" s="187" t="s">
        <v>178</v>
      </c>
      <c r="B36" s="188"/>
      <c r="C36" s="189"/>
      <c r="D36" s="190"/>
      <c r="E36" s="191"/>
    </row>
    <row r="37" spans="1:24" ht="24" customHeight="1">
      <c r="A37" s="192"/>
      <c r="B37" s="321" t="str">
        <f>申込にあたっての注意事項!C103</f>
        <v>土木工事（道路工事、河川工事、砂防工事等）</v>
      </c>
      <c r="C37" s="321"/>
      <c r="D37" s="321"/>
      <c r="E37" s="193"/>
    </row>
    <row r="38" spans="1:24" ht="24" customHeight="1">
      <c r="A38" s="192"/>
      <c r="B38" s="321" t="str">
        <f>申込にあたっての注意事項!G103</f>
        <v>土木設計・測量・地質調査業務</v>
      </c>
      <c r="C38" s="321"/>
      <c r="D38" s="321"/>
      <c r="E38" s="193"/>
    </row>
    <row r="39" spans="1:24" ht="24" customHeight="1">
      <c r="A39" s="192"/>
      <c r="B39" s="321" t="str">
        <f>申込にあたっての注意事項!O103</f>
        <v>建築工事・電気設備工事・機械設備工事等</v>
      </c>
      <c r="C39" s="321"/>
      <c r="D39" s="321"/>
      <c r="E39" s="193"/>
    </row>
    <row r="40" spans="1:24" ht="30" customHeight="1">
      <c r="A40" s="348" t="s">
        <v>179</v>
      </c>
      <c r="B40" s="349"/>
      <c r="C40" s="349"/>
      <c r="D40" s="349"/>
      <c r="E40" s="350"/>
    </row>
    <row r="41" spans="1:24" ht="33" customHeight="1">
      <c r="A41" s="327" t="s">
        <v>180</v>
      </c>
      <c r="B41" s="328"/>
      <c r="C41" s="328"/>
      <c r="D41" s="328"/>
      <c r="E41" s="329"/>
    </row>
    <row r="42" spans="1:24" ht="26.25" customHeight="1">
      <c r="A42" s="330" t="str">
        <f>IF(申込にあたっての注意事項!C137="01",申込にあたっての注意事項!A153,IF(申込にあたっての注意事項!C137="02",申込にあたっての注意事項!A154,IF(申込にあたっての注意事項!C137="03",申込にあたっての注意事項!A155)))</f>
        <v>工事施工中における受発注者間の情報共有システム機能要件 令和6年3月版（Rev.5.6）</v>
      </c>
      <c r="B42" s="331"/>
      <c r="C42" s="331"/>
      <c r="D42" s="331"/>
      <c r="E42" s="332"/>
    </row>
    <row r="43" spans="1:24" ht="48.75" customHeight="1">
      <c r="A43" s="324" t="str">
        <f>IF(申込にあたっての注意事項!C137="01",申込にあたっての注意事項!A156,IF(申込にあたっての注意事項!C137="02",申込にあたっての注意事項!A157,IF(申込にあたっての注意事項!C137="03",申込にあたっての注意事項!A158)))</f>
        <v>本サービスにて使用できる帳票として、国土交通省国土技術政策総合研究所が公開する『「土木工事共通仕様書」を適用する請負工事に用いる帳票様式』の中から、国土交通省が定めた情報共有システム活用ガイドラインにおいて情報共有システムで作成可能な工事帳票（鑑）として挙がる「工事打合せ簿」、「材料確認書」、「段階確認書」、「工事履行報告書」、「確認・立会依頼書」の５種類を実装。</v>
      </c>
      <c r="B43" s="325"/>
      <c r="C43" s="325"/>
      <c r="D43" s="325"/>
      <c r="E43" s="326"/>
    </row>
    <row r="44" spans="1:24" ht="18" customHeight="1">
      <c r="A44" s="177"/>
      <c r="C44" s="60"/>
      <c r="D44" s="93"/>
    </row>
    <row r="45" spans="1:24" ht="18" customHeight="1">
      <c r="A45" s="77" t="str">
        <f>IF(申込にあたっての注意事項!$C$133=1,"1-3.工事担当者情報",IF(申込にあたっての注意事項!$C$133=2,"1-3.業務担当者情報",IF(申込にあたっての注意事項!$C$133=3,"1-3.工事担当者情報")))</f>
        <v>1-3.工事担当者情報</v>
      </c>
      <c r="E45" s="89"/>
    </row>
    <row r="46" spans="1:24" ht="18" customHeight="1">
      <c r="A46" s="71" t="str">
        <f>申込にあたっての注意事項!$C$72</f>
        <v>現場代理人</v>
      </c>
      <c r="B46" s="72"/>
      <c r="C46" s="90" t="s">
        <v>181</v>
      </c>
      <c r="D46" s="237"/>
      <c r="E46" s="78"/>
      <c r="F46" s="90"/>
      <c r="G46" s="90"/>
      <c r="H46" s="90"/>
      <c r="I46" s="90"/>
      <c r="J46" s="90"/>
      <c r="M46" s="141" t="s">
        <v>182</v>
      </c>
      <c r="N46" s="142" t="str">
        <f>"『"&amp;$A$45&amp;"』の「所属先名称」について"</f>
        <v>『1-3.工事担当者情報』の「所属先名称」について</v>
      </c>
      <c r="O46" s="142"/>
      <c r="P46" s="142"/>
      <c r="Q46" s="142"/>
      <c r="R46" s="55"/>
      <c r="T46" s="8"/>
      <c r="U46" s="8"/>
      <c r="V46" s="8"/>
      <c r="W46" s="8"/>
      <c r="X46" s="8"/>
    </row>
    <row r="47" spans="1:24" ht="18" customHeight="1">
      <c r="A47" s="85"/>
      <c r="B47" s="86"/>
      <c r="C47" s="91" t="s">
        <v>93</v>
      </c>
      <c r="D47" s="119"/>
      <c r="E47" s="78"/>
      <c r="M47" s="55"/>
      <c r="N47" s="336" t="s">
        <v>183</v>
      </c>
      <c r="O47" s="337"/>
      <c r="P47" s="337"/>
      <c r="Q47" s="337"/>
      <c r="R47" s="337"/>
      <c r="T47" s="8"/>
      <c r="U47" s="8"/>
      <c r="V47" s="8"/>
      <c r="W47" s="8"/>
      <c r="X47" s="8"/>
    </row>
    <row r="48" spans="1:24" ht="18" customHeight="1">
      <c r="A48" s="85"/>
      <c r="B48" s="86"/>
      <c r="C48" s="92" t="s">
        <v>184</v>
      </c>
      <c r="D48" s="119"/>
      <c r="E48" s="78"/>
      <c r="M48" s="55"/>
      <c r="N48" s="337"/>
      <c r="O48" s="337"/>
      <c r="P48" s="337"/>
      <c r="Q48" s="337"/>
      <c r="R48" s="337"/>
      <c r="T48" s="8"/>
      <c r="U48" s="8"/>
      <c r="V48" s="8"/>
      <c r="W48" s="8"/>
      <c r="X48" s="8"/>
    </row>
    <row r="49" spans="1:24" ht="18" customHeight="1">
      <c r="A49" s="341" t="s">
        <v>185</v>
      </c>
      <c r="B49" s="342"/>
      <c r="C49" s="92" t="s">
        <v>186</v>
      </c>
      <c r="D49" s="119"/>
      <c r="E49" s="78"/>
      <c r="M49" s="55"/>
      <c r="N49" s="338"/>
      <c r="O49" s="338"/>
      <c r="P49" s="338"/>
      <c r="Q49" s="338"/>
      <c r="R49" s="338"/>
      <c r="T49" s="194"/>
      <c r="U49" s="8"/>
      <c r="V49" s="8"/>
      <c r="W49" s="8"/>
      <c r="X49" s="8"/>
    </row>
    <row r="50" spans="1:24" ht="18" customHeight="1">
      <c r="A50" s="318" t="s">
        <v>187</v>
      </c>
      <c r="B50" s="340"/>
      <c r="C50" s="92" t="s">
        <v>188</v>
      </c>
      <c r="D50" s="119"/>
      <c r="E50" s="78"/>
      <c r="T50" s="8"/>
      <c r="U50" s="8"/>
      <c r="V50" s="8"/>
      <c r="W50" s="8"/>
      <c r="X50" s="8"/>
    </row>
    <row r="51" spans="1:24" ht="18" customHeight="1">
      <c r="A51" s="71" t="str">
        <f>申込にあたっての注意事項!$C$73</f>
        <v>監理(主任)技術者</v>
      </c>
      <c r="B51" s="72"/>
      <c r="C51" s="90" t="s">
        <v>181</v>
      </c>
      <c r="D51" s="237"/>
      <c r="E51" s="78"/>
      <c r="F51" s="90"/>
      <c r="G51" s="90"/>
      <c r="H51" s="90"/>
      <c r="I51" s="90"/>
      <c r="J51" s="90"/>
      <c r="M51" s="141" t="s">
        <v>189</v>
      </c>
      <c r="N51" s="142" t="str">
        <f>"『"&amp;$A$45&amp;"』の「所属先電話番号等」について"</f>
        <v>『1-3.工事担当者情報』の「所属先電話番号等」について</v>
      </c>
      <c r="O51" s="55"/>
      <c r="P51" s="55"/>
      <c r="Q51" s="55"/>
      <c r="R51" s="55"/>
      <c r="T51" s="195"/>
      <c r="U51" s="8"/>
      <c r="V51" s="8"/>
      <c r="W51" s="8"/>
      <c r="X51" s="8"/>
    </row>
    <row r="52" spans="1:24" ht="18" customHeight="1">
      <c r="A52" s="85"/>
      <c r="B52" s="86"/>
      <c r="C52" s="91" t="s">
        <v>93</v>
      </c>
      <c r="D52" s="119"/>
      <c r="E52" s="78"/>
      <c r="M52" s="55"/>
      <c r="N52" s="336" t="s">
        <v>190</v>
      </c>
      <c r="O52" s="337"/>
      <c r="P52" s="337"/>
      <c r="Q52" s="337"/>
      <c r="R52" s="337"/>
      <c r="T52" s="8"/>
      <c r="U52" s="8"/>
      <c r="V52" s="8"/>
      <c r="W52" s="8"/>
      <c r="X52" s="8"/>
    </row>
    <row r="53" spans="1:24" ht="18" customHeight="1">
      <c r="A53" s="85"/>
      <c r="B53" s="86"/>
      <c r="C53" s="92" t="s">
        <v>184</v>
      </c>
      <c r="D53" s="119"/>
      <c r="E53" s="78"/>
      <c r="M53" s="55"/>
      <c r="N53" s="337"/>
      <c r="O53" s="337"/>
      <c r="P53" s="337"/>
      <c r="Q53" s="337"/>
      <c r="R53" s="337"/>
      <c r="T53" s="194"/>
      <c r="U53" s="8"/>
      <c r="V53" s="8"/>
    </row>
    <row r="54" spans="1:24" ht="18" customHeight="1">
      <c r="A54" s="341" t="s">
        <v>185</v>
      </c>
      <c r="B54" s="342"/>
      <c r="C54" s="92" t="s">
        <v>186</v>
      </c>
      <c r="D54" s="119"/>
      <c r="E54" s="78"/>
      <c r="M54" s="55"/>
      <c r="N54" s="337"/>
      <c r="O54" s="337"/>
      <c r="P54" s="337"/>
      <c r="Q54" s="337"/>
      <c r="R54" s="337"/>
    </row>
    <row r="55" spans="1:24" ht="18" customHeight="1">
      <c r="A55" s="318" t="s">
        <v>187</v>
      </c>
      <c r="B55" s="340"/>
      <c r="C55" s="92" t="s">
        <v>188</v>
      </c>
      <c r="D55" s="119"/>
      <c r="E55" s="78"/>
      <c r="N55" s="339"/>
      <c r="O55" s="339"/>
      <c r="P55" s="339"/>
      <c r="Q55" s="339"/>
      <c r="R55" s="339"/>
    </row>
    <row r="56" spans="1:24" ht="18" customHeight="1">
      <c r="A56" s="71" t="str">
        <f>申込にあたっての注意事項!$C$74</f>
        <v>閲覧者</v>
      </c>
      <c r="B56" s="151"/>
      <c r="C56" s="125" t="s">
        <v>181</v>
      </c>
      <c r="D56" s="237"/>
      <c r="E56" s="78"/>
      <c r="F56" s="90"/>
      <c r="G56" s="90"/>
      <c r="H56" s="90"/>
      <c r="I56" s="90"/>
      <c r="J56" s="90"/>
      <c r="N56" s="149"/>
      <c r="O56" s="149"/>
      <c r="P56" s="149"/>
      <c r="Q56" s="149"/>
      <c r="R56" s="149"/>
      <c r="T56" s="194"/>
    </row>
    <row r="57" spans="1:24" ht="18" customHeight="1">
      <c r="A57" s="85" t="str">
        <f>申込にあたっての注意事項!$D$76</f>
        <v>※文書の決裁は行いません</v>
      </c>
      <c r="B57" s="151"/>
      <c r="C57" s="125" t="s">
        <v>191</v>
      </c>
      <c r="D57" s="119"/>
      <c r="E57" s="78"/>
      <c r="N57" s="149"/>
      <c r="O57" s="149"/>
      <c r="P57" s="149"/>
      <c r="Q57" s="149"/>
      <c r="R57" s="149"/>
    </row>
    <row r="58" spans="1:24" ht="18" customHeight="1">
      <c r="A58" s="150"/>
      <c r="B58" s="151"/>
      <c r="C58" s="125" t="s">
        <v>184</v>
      </c>
      <c r="D58" s="119"/>
      <c r="E58" s="78"/>
      <c r="N58" s="149"/>
      <c r="O58" s="149"/>
      <c r="P58" s="149"/>
      <c r="Q58" s="149"/>
      <c r="R58" s="149"/>
    </row>
    <row r="59" spans="1:24" ht="18" customHeight="1">
      <c r="A59" s="341" t="s">
        <v>192</v>
      </c>
      <c r="B59" s="342"/>
      <c r="C59" s="125" t="s">
        <v>186</v>
      </c>
      <c r="D59" s="119"/>
      <c r="E59" s="78"/>
      <c r="N59" s="149"/>
      <c r="O59" s="149"/>
      <c r="P59" s="149"/>
      <c r="Q59" s="149"/>
      <c r="R59" s="149"/>
    </row>
    <row r="60" spans="1:24" ht="18" customHeight="1">
      <c r="A60" s="318" t="s">
        <v>193</v>
      </c>
      <c r="B60" s="340"/>
      <c r="C60" s="125" t="s">
        <v>188</v>
      </c>
      <c r="D60" s="119"/>
      <c r="E60" s="78"/>
      <c r="N60" s="149"/>
      <c r="O60" s="149"/>
      <c r="P60" s="149"/>
      <c r="Q60" s="149"/>
      <c r="R60" s="149"/>
    </row>
    <row r="61" spans="1:24" ht="18" customHeight="1">
      <c r="A61" s="71" t="str">
        <f>申込にあたっての注意事項!$C$76</f>
        <v>閲覧者</v>
      </c>
      <c r="B61" s="72"/>
      <c r="C61" s="123" t="s">
        <v>181</v>
      </c>
      <c r="D61" s="237"/>
      <c r="E61" s="78"/>
      <c r="F61" s="90"/>
      <c r="G61" s="90"/>
      <c r="H61" s="90"/>
      <c r="I61" s="90"/>
      <c r="J61" s="90"/>
    </row>
    <row r="62" spans="1:24" ht="18" customHeight="1">
      <c r="A62" s="85" t="str">
        <f>申込にあたっての注意事項!$D$77</f>
        <v>※文書の決裁は行いません</v>
      </c>
      <c r="B62" s="86"/>
      <c r="C62" s="124" t="s">
        <v>93</v>
      </c>
      <c r="D62" s="119"/>
      <c r="E62" s="78"/>
    </row>
    <row r="63" spans="1:24" ht="18" customHeight="1">
      <c r="A63" s="85"/>
      <c r="B63" s="86"/>
      <c r="C63" s="125" t="s">
        <v>184</v>
      </c>
      <c r="D63" s="119"/>
      <c r="E63" s="78"/>
    </row>
    <row r="64" spans="1:24" ht="18" customHeight="1">
      <c r="A64" s="341" t="s">
        <v>185</v>
      </c>
      <c r="B64" s="342"/>
      <c r="C64" s="128" t="s">
        <v>186</v>
      </c>
      <c r="D64" s="143"/>
      <c r="E64" s="126"/>
    </row>
    <row r="65" spans="1:18" ht="18" customHeight="1">
      <c r="A65" s="318" t="s">
        <v>187</v>
      </c>
      <c r="B65" s="340"/>
      <c r="C65" s="92" t="s">
        <v>188</v>
      </c>
      <c r="D65" s="144"/>
      <c r="E65" s="127"/>
    </row>
    <row r="66" spans="1:18" ht="18" customHeight="1">
      <c r="A66" s="352"/>
      <c r="B66" s="352"/>
      <c r="C66" s="352"/>
      <c r="D66" s="352"/>
      <c r="E66" s="352"/>
    </row>
    <row r="67" spans="1:18" ht="18" customHeight="1">
      <c r="A67" s="57" t="s">
        <v>194</v>
      </c>
    </row>
    <row r="68" spans="1:18" ht="18" customHeight="1">
      <c r="A68" s="57" t="str">
        <f>IF(申込にあたっての注意事項!$C$133=1,"2-1.工事担当部署",IF(申込にあたっての注意事項!$C$133=2,"2-1.業務担当部署",IF(申込にあたっての注意事項!$C$133=3,"2-1.工事担当部署")))</f>
        <v>2-1.工事担当部署</v>
      </c>
    </row>
    <row r="69" spans="1:18" ht="18" customHeight="1">
      <c r="A69" s="312" t="s">
        <v>164</v>
      </c>
      <c r="B69" s="334"/>
      <c r="C69" s="335"/>
      <c r="D69" s="205" t="s">
        <v>165</v>
      </c>
      <c r="E69" s="68" t="s">
        <v>166</v>
      </c>
    </row>
    <row r="70" spans="1:18" ht="18" customHeight="1">
      <c r="A70" s="152" t="str">
        <f>申込にあたっての注意事項!$C$87</f>
        <v>自治体名称</v>
      </c>
      <c r="B70" s="153"/>
      <c r="C70" s="123"/>
      <c r="D70" s="154">
        <f>$D$33</f>
        <v>0</v>
      </c>
      <c r="E70" s="78"/>
    </row>
    <row r="71" spans="1:18" ht="18" customHeight="1">
      <c r="A71" s="152" t="str">
        <f>申込にあたっての注意事項!$C$88</f>
        <v>部・局</v>
      </c>
      <c r="B71" s="153"/>
      <c r="C71" s="123"/>
      <c r="D71" s="154">
        <f>$D$34</f>
        <v>0</v>
      </c>
      <c r="E71" s="78"/>
    </row>
    <row r="72" spans="1:18" ht="18" customHeight="1">
      <c r="A72" s="152" t="str">
        <f>申込にあたっての注意事項!$C$89</f>
        <v>課</v>
      </c>
      <c r="B72" s="153"/>
      <c r="C72" s="123"/>
      <c r="D72" s="154">
        <f>$D$35</f>
        <v>0</v>
      </c>
      <c r="E72" s="78"/>
    </row>
    <row r="73" spans="1:18" ht="18" customHeight="1">
      <c r="D73" s="93"/>
      <c r="E73" s="89"/>
    </row>
    <row r="74" spans="1:18" ht="18" customHeight="1">
      <c r="A74" s="57" t="s">
        <v>195</v>
      </c>
      <c r="C74" s="333" t="s">
        <v>196</v>
      </c>
      <c r="D74" s="333"/>
      <c r="E74" s="333"/>
    </row>
    <row r="75" spans="1:18" ht="18" customHeight="1">
      <c r="A75" s="200" t="str">
        <f>申込にあたっての注意事項!$C$80</f>
        <v>総括監督員</v>
      </c>
      <c r="B75" s="72"/>
      <c r="C75" s="90" t="s">
        <v>181</v>
      </c>
      <c r="D75" s="237"/>
      <c r="E75" s="78"/>
      <c r="F75" s="90"/>
      <c r="G75" s="90"/>
      <c r="H75" s="90"/>
      <c r="I75" s="90"/>
      <c r="J75" s="90"/>
      <c r="M75" s="141" t="s">
        <v>197</v>
      </c>
      <c r="N75" s="142" t="s">
        <v>198</v>
      </c>
      <c r="O75" s="55"/>
      <c r="P75" s="55"/>
      <c r="Q75" s="55"/>
      <c r="R75" s="55"/>
    </row>
    <row r="76" spans="1:18" ht="18" customHeight="1">
      <c r="A76" s="94"/>
      <c r="B76" s="95"/>
      <c r="C76" s="91" t="s">
        <v>93</v>
      </c>
      <c r="D76" s="119"/>
      <c r="E76" s="78"/>
      <c r="M76" s="55"/>
      <c r="N76" s="336" t="str">
        <f>"『"&amp;$A$74&amp;"』に記載の部署に属さず他事務所、他部署に所属される職員様や、例えば発注者支援業務に携わる方は、必ず所属する会社名、団体名等をご記入ください。"</f>
        <v>『2-2.担当職員』に記載の部署に属さず他事務所、他部署に所属される職員様や、例えば発注者支援業務に携わる方は、必ず所属する会社名、団体名等をご記入ください。</v>
      </c>
      <c r="O76" s="336"/>
      <c r="P76" s="336"/>
      <c r="Q76" s="336"/>
      <c r="R76" s="336"/>
    </row>
    <row r="77" spans="1:18" ht="18" customHeight="1">
      <c r="A77" s="85"/>
      <c r="B77" s="86"/>
      <c r="C77" s="92" t="s">
        <v>184</v>
      </c>
      <c r="D77" s="119"/>
      <c r="E77" s="78"/>
      <c r="M77" s="55"/>
      <c r="N77" s="336"/>
      <c r="O77" s="336"/>
      <c r="P77" s="336"/>
      <c r="Q77" s="336"/>
      <c r="R77" s="336"/>
    </row>
    <row r="78" spans="1:18" ht="18" customHeight="1">
      <c r="A78" s="316" t="s">
        <v>199</v>
      </c>
      <c r="B78" s="317"/>
      <c r="C78" s="92" t="s">
        <v>200</v>
      </c>
      <c r="D78" s="119"/>
      <c r="E78" s="78"/>
      <c r="N78" s="336"/>
      <c r="O78" s="336"/>
      <c r="P78" s="336"/>
      <c r="Q78" s="336"/>
      <c r="R78" s="336"/>
    </row>
    <row r="79" spans="1:18" ht="18" customHeight="1">
      <c r="A79" s="318" t="s">
        <v>201</v>
      </c>
      <c r="B79" s="319"/>
      <c r="C79" s="92" t="s">
        <v>188</v>
      </c>
      <c r="D79" s="119"/>
      <c r="E79" s="78"/>
      <c r="N79" s="336"/>
      <c r="O79" s="336"/>
      <c r="P79" s="336"/>
      <c r="Q79" s="336"/>
      <c r="R79" s="336"/>
    </row>
    <row r="80" spans="1:18" ht="18" customHeight="1">
      <c r="A80" s="200" t="str">
        <f>申込にあたっての注意事項!$C$81</f>
        <v>主任監督員</v>
      </c>
      <c r="B80" s="72"/>
      <c r="C80" s="90" t="s">
        <v>181</v>
      </c>
      <c r="D80" s="237"/>
      <c r="E80" s="78"/>
      <c r="F80" s="90"/>
      <c r="G80" s="90"/>
      <c r="H80" s="90"/>
      <c r="I80" s="90"/>
      <c r="J80" s="90"/>
      <c r="M80" s="141"/>
      <c r="N80" s="336"/>
      <c r="O80" s="336"/>
      <c r="P80" s="336"/>
      <c r="Q80" s="336"/>
      <c r="R80" s="336"/>
    </row>
    <row r="81" spans="1:19" ht="18" customHeight="1">
      <c r="A81" s="94"/>
      <c r="B81" s="95"/>
      <c r="C81" s="91" t="s">
        <v>93</v>
      </c>
      <c r="D81" s="119"/>
      <c r="E81" s="78"/>
      <c r="M81" s="141"/>
      <c r="N81" s="171"/>
      <c r="O81" s="172"/>
      <c r="P81" s="172"/>
      <c r="Q81" s="172"/>
      <c r="R81" s="172"/>
    </row>
    <row r="82" spans="1:19" ht="18" customHeight="1">
      <c r="A82" s="168"/>
      <c r="B82" s="169"/>
      <c r="C82" s="92" t="s">
        <v>184</v>
      </c>
      <c r="D82" s="119"/>
      <c r="E82" s="78"/>
      <c r="M82" s="141" t="s">
        <v>202</v>
      </c>
      <c r="N82" s="142" t="s">
        <v>203</v>
      </c>
      <c r="O82" s="172"/>
      <c r="P82" s="172"/>
      <c r="Q82" s="172"/>
      <c r="R82" s="172"/>
      <c r="S82"/>
    </row>
    <row r="83" spans="1:19" ht="18" customHeight="1">
      <c r="A83" s="322" t="s">
        <v>199</v>
      </c>
      <c r="B83" s="323"/>
      <c r="C83" s="92" t="s">
        <v>200</v>
      </c>
      <c r="D83" s="119"/>
      <c r="E83" s="78"/>
      <c r="M83" s="55"/>
      <c r="N83" s="172"/>
      <c r="O83" s="172"/>
      <c r="P83" s="172"/>
      <c r="Q83" s="172"/>
      <c r="R83" s="172"/>
      <c r="S83"/>
    </row>
    <row r="84" spans="1:19" ht="18" customHeight="1">
      <c r="A84" s="318" t="s">
        <v>201</v>
      </c>
      <c r="B84" s="319"/>
      <c r="C84" s="92" t="s">
        <v>188</v>
      </c>
      <c r="D84" s="119"/>
      <c r="E84" s="78"/>
      <c r="M84" s="55"/>
      <c r="N84" s="172"/>
      <c r="O84" s="172"/>
      <c r="P84" s="172"/>
      <c r="Q84" s="172"/>
      <c r="R84" s="172"/>
      <c r="S84"/>
    </row>
    <row r="85" spans="1:19" ht="18" customHeight="1">
      <c r="A85" s="200" t="str">
        <f>申込にあたっての注意事項!$C$82</f>
        <v>監督員</v>
      </c>
      <c r="B85" s="170"/>
      <c r="C85" s="92" t="s">
        <v>181</v>
      </c>
      <c r="D85" s="237"/>
      <c r="E85" s="78"/>
      <c r="F85" s="90"/>
      <c r="G85" s="90"/>
      <c r="H85" s="90"/>
      <c r="I85" s="90"/>
      <c r="J85" s="90"/>
      <c r="N85" s="336" t="str">
        <f>"『"&amp;$A$74&amp;"』に記載の部署に属さず他事務所、他部署に所属される職員様や、例えば発注者支援業務に携わる方は、その所属する会社、団体に直接ご連絡可能なその代表電話番号、住所、あるいはWebサイトURL等をご記入ください。"</f>
        <v>『2-2.担当職員』に記載の部署に属さず他事務所、他部署に所属される職員様や、例えば発注者支援業務に携わる方は、その所属する会社、団体に直接ご連絡可能なその代表電話番号、住所、あるいはWebサイトURL等をご記入ください。</v>
      </c>
      <c r="O85" s="336"/>
      <c r="P85" s="336"/>
      <c r="Q85" s="336"/>
      <c r="R85" s="336"/>
      <c r="S85"/>
    </row>
    <row r="86" spans="1:19" ht="18" customHeight="1">
      <c r="A86" s="120"/>
      <c r="B86" s="121"/>
      <c r="C86" s="92" t="s">
        <v>191</v>
      </c>
      <c r="D86" s="119"/>
      <c r="E86" s="78"/>
      <c r="N86" s="336"/>
      <c r="O86" s="336"/>
      <c r="P86" s="336"/>
      <c r="Q86" s="336"/>
      <c r="R86" s="336"/>
    </row>
    <row r="87" spans="1:19" ht="18" customHeight="1">
      <c r="A87" s="168"/>
      <c r="B87" s="169"/>
      <c r="C87" s="92" t="s">
        <v>184</v>
      </c>
      <c r="D87" s="119"/>
      <c r="E87" s="78"/>
      <c r="N87" s="336"/>
      <c r="O87" s="336"/>
      <c r="P87" s="336"/>
      <c r="Q87" s="336"/>
      <c r="R87" s="336"/>
    </row>
    <row r="88" spans="1:19" ht="18" customHeight="1">
      <c r="A88" s="322" t="s">
        <v>199</v>
      </c>
      <c r="B88" s="323"/>
      <c r="C88" s="92" t="s">
        <v>200</v>
      </c>
      <c r="D88" s="119"/>
      <c r="E88" s="78"/>
      <c r="N88" s="336"/>
      <c r="O88" s="336"/>
      <c r="P88" s="336"/>
      <c r="Q88" s="336"/>
      <c r="R88" s="336"/>
    </row>
    <row r="89" spans="1:19" ht="18" customHeight="1">
      <c r="A89" s="318" t="s">
        <v>201</v>
      </c>
      <c r="B89" s="319"/>
      <c r="C89" s="92" t="s">
        <v>188</v>
      </c>
      <c r="D89" s="119"/>
      <c r="E89" s="78"/>
      <c r="N89" s="336"/>
      <c r="O89" s="336"/>
      <c r="P89" s="336"/>
      <c r="Q89" s="336"/>
      <c r="R89" s="336"/>
    </row>
    <row r="90" spans="1:19" ht="18" customHeight="1">
      <c r="A90" s="200" t="str">
        <f>申込にあたっての注意事項!$C$79</f>
        <v>現場技術員</v>
      </c>
      <c r="B90" s="170"/>
      <c r="C90" s="125" t="s">
        <v>181</v>
      </c>
      <c r="D90" s="237"/>
      <c r="E90" s="78"/>
      <c r="F90" s="90"/>
      <c r="G90" s="90"/>
      <c r="H90" s="90"/>
      <c r="I90" s="90"/>
      <c r="J90" s="90"/>
      <c r="N90" s="336"/>
      <c r="O90" s="336"/>
      <c r="P90" s="336"/>
      <c r="Q90" s="336"/>
      <c r="R90" s="336"/>
    </row>
    <row r="91" spans="1:19" ht="18" customHeight="1">
      <c r="A91" s="85"/>
      <c r="B91" s="121"/>
      <c r="C91" s="125" t="s">
        <v>191</v>
      </c>
      <c r="D91" s="119"/>
      <c r="E91" s="78"/>
      <c r="N91" s="336"/>
      <c r="O91" s="336"/>
      <c r="P91" s="336"/>
      <c r="Q91" s="336"/>
      <c r="R91" s="336"/>
    </row>
    <row r="92" spans="1:19" ht="18" customHeight="1">
      <c r="A92" s="120"/>
      <c r="B92" s="121"/>
      <c r="C92" s="125" t="s">
        <v>184</v>
      </c>
      <c r="D92" s="119"/>
      <c r="E92" s="78"/>
      <c r="N92" s="336"/>
      <c r="O92" s="336"/>
      <c r="P92" s="336"/>
      <c r="Q92" s="336"/>
      <c r="R92" s="336"/>
    </row>
    <row r="93" spans="1:19" ht="18" customHeight="1">
      <c r="A93" s="316" t="s">
        <v>199</v>
      </c>
      <c r="B93" s="317"/>
      <c r="C93" s="125" t="s">
        <v>200</v>
      </c>
      <c r="D93" s="119"/>
      <c r="E93" s="78"/>
      <c r="N93" s="336"/>
      <c r="O93" s="336"/>
      <c r="P93" s="336"/>
      <c r="Q93" s="336"/>
      <c r="R93" s="336"/>
    </row>
    <row r="94" spans="1:19" ht="18" customHeight="1">
      <c r="A94" s="318" t="s">
        <v>201</v>
      </c>
      <c r="B94" s="319"/>
      <c r="C94" s="125" t="s">
        <v>188</v>
      </c>
      <c r="D94" s="119"/>
      <c r="E94" s="78"/>
      <c r="N94" s="336"/>
      <c r="O94" s="336"/>
      <c r="P94" s="336"/>
      <c r="Q94" s="336"/>
      <c r="R94" s="336"/>
    </row>
    <row r="95" spans="1:19" ht="18" customHeight="1">
      <c r="A95" s="71" t="str">
        <f>申込にあたっての注意事項!$C$83</f>
        <v>閲覧者</v>
      </c>
      <c r="B95" s="72"/>
      <c r="C95" s="123" t="s">
        <v>181</v>
      </c>
      <c r="D95" s="237"/>
      <c r="E95" s="78"/>
      <c r="F95" s="90"/>
      <c r="G95" s="90"/>
      <c r="H95" s="90"/>
      <c r="I95" s="90"/>
      <c r="J95" s="90"/>
      <c r="N95" s="336"/>
      <c r="O95" s="336"/>
      <c r="P95" s="336"/>
      <c r="Q95" s="336"/>
      <c r="R95" s="336"/>
    </row>
    <row r="96" spans="1:19" ht="18" customHeight="1">
      <c r="A96" s="85" t="str">
        <f>申込にあたっての注意事項!$D$83</f>
        <v>※文書の決裁は行いません</v>
      </c>
      <c r="B96" s="86"/>
      <c r="C96" s="124" t="s">
        <v>93</v>
      </c>
      <c r="D96" s="119"/>
      <c r="E96" s="78"/>
    </row>
    <row r="97" spans="1:5" ht="18" customHeight="1">
      <c r="A97" s="85"/>
      <c r="B97" s="86"/>
      <c r="C97" s="125" t="s">
        <v>184</v>
      </c>
      <c r="D97" s="119"/>
      <c r="E97" s="78"/>
    </row>
    <row r="98" spans="1:5" ht="18" customHeight="1">
      <c r="A98" s="316" t="s">
        <v>199</v>
      </c>
      <c r="B98" s="317"/>
      <c r="C98" s="92" t="s">
        <v>200</v>
      </c>
      <c r="D98" s="143"/>
      <c r="E98" s="126"/>
    </row>
    <row r="99" spans="1:5" ht="18" customHeight="1">
      <c r="A99" s="318" t="s">
        <v>201</v>
      </c>
      <c r="B99" s="319"/>
      <c r="C99" s="92" t="s">
        <v>188</v>
      </c>
      <c r="D99" s="144"/>
      <c r="E99" s="127"/>
    </row>
    <row r="100" spans="1:5" ht="18" customHeight="1">
      <c r="A100" s="320" t="s">
        <v>204</v>
      </c>
      <c r="B100" s="320"/>
      <c r="C100" s="320"/>
      <c r="D100" s="320"/>
      <c r="E100" s="320"/>
    </row>
    <row r="101" spans="1:5" ht="18" customHeight="1">
      <c r="A101" s="96"/>
      <c r="B101" s="96"/>
      <c r="C101" s="96"/>
      <c r="D101" s="96"/>
      <c r="E101" s="96"/>
    </row>
    <row r="102" spans="1:5" ht="15" customHeight="1">
      <c r="A102" s="96" t="s">
        <v>255</v>
      </c>
      <c r="B102" s="96"/>
      <c r="C102" s="96"/>
      <c r="D102" s="96"/>
      <c r="E102" s="96"/>
    </row>
    <row r="103" spans="1:5" ht="15" customHeight="1">
      <c r="A103" s="98" t="s">
        <v>205</v>
      </c>
      <c r="B103" s="99"/>
      <c r="C103" s="100"/>
      <c r="D103" s="101"/>
      <c r="E103" s="100"/>
    </row>
    <row r="104" spans="1:5" ht="21.75" customHeight="1">
      <c r="A104" s="363" t="s">
        <v>209</v>
      </c>
      <c r="B104" s="364"/>
      <c r="C104" s="365"/>
      <c r="D104" s="102" t="b">
        <v>0</v>
      </c>
      <c r="E104" s="103"/>
    </row>
    <row r="105" spans="1:5" ht="36.6" customHeight="1">
      <c r="A105" s="104"/>
      <c r="B105" s="105"/>
      <c r="C105" s="106"/>
      <c r="D105" s="314" t="s">
        <v>245</v>
      </c>
      <c r="E105" s="315"/>
    </row>
    <row r="106" spans="1:5" ht="20.25" customHeight="1">
      <c r="A106" s="96"/>
      <c r="B106" s="96"/>
      <c r="C106" s="96"/>
      <c r="D106" s="146"/>
      <c r="E106" s="147"/>
    </row>
    <row r="107" spans="1:5" ht="15" customHeight="1">
      <c r="A107" s="93" t="s">
        <v>253</v>
      </c>
      <c r="B107" s="96"/>
      <c r="C107" s="96"/>
      <c r="E107" s="96"/>
    </row>
    <row r="108" spans="1:5" ht="69" customHeight="1">
      <c r="A108" s="309" t="s">
        <v>254</v>
      </c>
      <c r="B108" s="310"/>
      <c r="C108" s="311"/>
      <c r="D108" s="312"/>
      <c r="E108" s="313"/>
    </row>
    <row r="109" spans="1:5" ht="20.25" customHeight="1">
      <c r="A109" s="96"/>
      <c r="B109" s="96"/>
      <c r="C109" s="96"/>
      <c r="D109" s="146"/>
      <c r="E109" s="147"/>
    </row>
    <row r="110" spans="1:5" ht="20.25" customHeight="1">
      <c r="A110" s="97" t="s">
        <v>206</v>
      </c>
      <c r="B110" s="173" t="s">
        <v>207</v>
      </c>
      <c r="C110" s="96"/>
      <c r="D110" s="146"/>
      <c r="E110" s="147"/>
    </row>
    <row r="111" spans="1:5" ht="20.25" customHeight="1">
      <c r="A111" s="96"/>
      <c r="B111" s="173" t="s">
        <v>208</v>
      </c>
      <c r="C111" s="96"/>
      <c r="D111" s="146"/>
      <c r="E111" s="147"/>
    </row>
    <row r="112" spans="1:5" ht="20.25" customHeight="1">
      <c r="A112" s="96"/>
      <c r="B112" s="173" t="s">
        <v>213</v>
      </c>
      <c r="C112" s="96"/>
      <c r="D112" s="146"/>
      <c r="E112" s="147"/>
    </row>
    <row r="113" spans="1:5" ht="7.5" customHeight="1">
      <c r="A113" s="96"/>
      <c r="B113" s="96"/>
      <c r="C113" s="96"/>
      <c r="D113" s="146"/>
      <c r="E113" s="147"/>
    </row>
    <row r="114" spans="1:5" ht="15" customHeight="1">
      <c r="A114" s="97"/>
      <c r="B114" s="347" t="str">
        <f>HYPERLINK(申込にあたっての注意事項!$C$130,申込にあたっての注意事項!$C$131)</f>
        <v>こちらをクリックすると送信用Webフォームが開きます</v>
      </c>
      <c r="C114" s="347"/>
      <c r="D114" s="347"/>
      <c r="E114" s="347"/>
    </row>
    <row r="116" spans="1:5" ht="15" customHeight="1">
      <c r="E116" s="179" t="str">
        <f>"ブリッジ名："&amp;申込にあたっての注意事項!$C$135</f>
        <v>ブリッジ名：V7標準様式工事版</v>
      </c>
    </row>
  </sheetData>
  <mergeCells count="51">
    <mergeCell ref="B114:E114"/>
    <mergeCell ref="A40:E40"/>
    <mergeCell ref="A4:E4"/>
    <mergeCell ref="A66:E66"/>
    <mergeCell ref="A15:C15"/>
    <mergeCell ref="A18:C18"/>
    <mergeCell ref="A16:C16"/>
    <mergeCell ref="A17:C17"/>
    <mergeCell ref="A29:A30"/>
    <mergeCell ref="A24:C24"/>
    <mergeCell ref="A12:C12"/>
    <mergeCell ref="A49:B49"/>
    <mergeCell ref="A50:B50"/>
    <mergeCell ref="A54:B54"/>
    <mergeCell ref="A65:B65"/>
    <mergeCell ref="A104:C104"/>
    <mergeCell ref="M25:O25"/>
    <mergeCell ref="M29:O29"/>
    <mergeCell ref="M5:U7"/>
    <mergeCell ref="M8:U9"/>
    <mergeCell ref="M19:U22"/>
    <mergeCell ref="N47:R49"/>
    <mergeCell ref="N52:R55"/>
    <mergeCell ref="A60:B60"/>
    <mergeCell ref="A55:B55"/>
    <mergeCell ref="A64:B64"/>
    <mergeCell ref="A59:B59"/>
    <mergeCell ref="N76:R80"/>
    <mergeCell ref="A89:B89"/>
    <mergeCell ref="A93:B93"/>
    <mergeCell ref="A84:B84"/>
    <mergeCell ref="A78:B78"/>
    <mergeCell ref="A79:B79"/>
    <mergeCell ref="A83:B83"/>
    <mergeCell ref="N85:R95"/>
    <mergeCell ref="B37:D37"/>
    <mergeCell ref="B38:D38"/>
    <mergeCell ref="B39:D39"/>
    <mergeCell ref="A94:B94"/>
    <mergeCell ref="A88:B88"/>
    <mergeCell ref="A43:E43"/>
    <mergeCell ref="A41:E41"/>
    <mergeCell ref="A42:E42"/>
    <mergeCell ref="C74:E74"/>
    <mergeCell ref="A69:C69"/>
    <mergeCell ref="A108:C108"/>
    <mergeCell ref="D108:E108"/>
    <mergeCell ref="D105:E105"/>
    <mergeCell ref="A98:B98"/>
    <mergeCell ref="A99:B99"/>
    <mergeCell ref="A100:E100"/>
  </mergeCells>
  <phoneticPr fontId="2"/>
  <conditionalFormatting sqref="D13">
    <cfRule type="expression" dxfId="159" priority="147">
      <formula>AND(D13&lt;&gt;"", I13=1)</formula>
    </cfRule>
    <cfRule type="expression" dxfId="158" priority="148">
      <formula>AND(D13&lt;&gt;"", H13=1)</formula>
    </cfRule>
    <cfRule type="expression" dxfId="157" priority="146">
      <formula>AND(D13&lt;&gt;"", J13=1)</formula>
    </cfRule>
    <cfRule type="expression" dxfId="156" priority="145">
      <formula>AND(D13&lt;&gt;"",E13&lt;&gt;"")</formula>
    </cfRule>
    <cfRule type="expression" dxfId="155" priority="150">
      <formula>AND(D13&lt;&gt;"", F13=1)</formula>
    </cfRule>
    <cfRule type="expression" dxfId="154" priority="149">
      <formula>AND(D13&lt;&gt;"", G13=1)</formula>
    </cfRule>
  </conditionalFormatting>
  <conditionalFormatting sqref="D46">
    <cfRule type="expression" dxfId="153" priority="141">
      <formula>AND(D46&lt;&gt;"", I46=1)</formula>
    </cfRule>
    <cfRule type="expression" dxfId="152" priority="144">
      <formula>AND(D46&lt;&gt;"", F46=1)</formula>
    </cfRule>
    <cfRule type="expression" dxfId="151" priority="134">
      <formula>AND(D46&lt;&gt;"",E46&lt;&gt;"")</formula>
    </cfRule>
    <cfRule type="expression" dxfId="150" priority="143">
      <formula>AND(D46&lt;&gt;"", G46=1)</formula>
    </cfRule>
    <cfRule type="expression" dxfId="149" priority="142">
      <formula>AND(D46&lt;&gt;"", H46=1)</formula>
    </cfRule>
    <cfRule type="expression" dxfId="148" priority="140">
      <formula>AND(D46&lt;&gt;"", J46=1)</formula>
    </cfRule>
  </conditionalFormatting>
  <conditionalFormatting sqref="D51">
    <cfRule type="expression" dxfId="147" priority="128">
      <formula>AND(D51&lt;&gt;"", F51=1)</formula>
    </cfRule>
    <cfRule type="expression" dxfId="146" priority="118">
      <formula>AND(D51&lt;&gt;"",E51&lt;&gt;"")</formula>
    </cfRule>
    <cfRule type="expression" dxfId="145" priority="127">
      <formula>AND(D51&lt;&gt;"", G51=1)</formula>
    </cfRule>
    <cfRule type="expression" dxfId="144" priority="126">
      <formula>AND(D51&lt;&gt;"", H51=1)</formula>
    </cfRule>
    <cfRule type="expression" dxfId="143" priority="124">
      <formula>AND(D51&lt;&gt;"", J51=1)</formula>
    </cfRule>
    <cfRule type="expression" dxfId="142" priority="125">
      <formula>AND(D51&lt;&gt;"", I51=1)</formula>
    </cfRule>
  </conditionalFormatting>
  <conditionalFormatting sqref="D56">
    <cfRule type="expression" dxfId="141" priority="111">
      <formula>AND(D56&lt;&gt;"", G56=1)</formula>
    </cfRule>
    <cfRule type="expression" dxfId="140" priority="109">
      <formula>AND(D56&lt;&gt;"", I56=1)</formula>
    </cfRule>
    <cfRule type="expression" dxfId="139" priority="108">
      <formula>AND(D56&lt;&gt;"", J56=1)</formula>
    </cfRule>
    <cfRule type="expression" dxfId="138" priority="110">
      <formula>AND(D56&lt;&gt;"", H56=1)</formula>
    </cfRule>
    <cfRule type="expression" dxfId="137" priority="112">
      <formula>AND(D56&lt;&gt;"", F56=1)</formula>
    </cfRule>
    <cfRule type="expression" dxfId="136" priority="102">
      <formula>AND(D56&lt;&gt;"",E56&lt;&gt;"")</formula>
    </cfRule>
  </conditionalFormatting>
  <conditionalFormatting sqref="D61">
    <cfRule type="expression" dxfId="135" priority="95">
      <formula>AND(D61&lt;&gt;"", G61=1)</formula>
    </cfRule>
    <cfRule type="expression" dxfId="134" priority="94">
      <formula>AND(D61&lt;&gt;"", H61=1)</formula>
    </cfRule>
    <cfRule type="expression" dxfId="133" priority="86">
      <formula>AND(D61&lt;&gt;"",E61&lt;&gt;"")</formula>
    </cfRule>
    <cfRule type="expression" dxfId="132" priority="93">
      <formula>AND(D61&lt;&gt;"", I61=1)</formula>
    </cfRule>
    <cfRule type="expression" dxfId="131" priority="92">
      <formula>AND(D61&lt;&gt;"", J61=1)</formula>
    </cfRule>
    <cfRule type="expression" dxfId="130" priority="96">
      <formula>AND(D61&lt;&gt;"", F61=1)</formula>
    </cfRule>
  </conditionalFormatting>
  <conditionalFormatting sqref="D75">
    <cfRule type="expression" dxfId="129" priority="76">
      <formula>AND(D75&lt;&gt;"", J75=1)</formula>
    </cfRule>
    <cfRule type="expression" dxfId="128" priority="80">
      <formula>AND(D75&lt;&gt;"", F75=1)</formula>
    </cfRule>
    <cfRule type="expression" dxfId="127" priority="70">
      <formula>AND(D75&lt;&gt;"",E75&lt;&gt;"")</formula>
    </cfRule>
    <cfRule type="expression" dxfId="126" priority="79">
      <formula>AND(D75&lt;&gt;"", G75=1)</formula>
    </cfRule>
    <cfRule type="expression" dxfId="125" priority="78">
      <formula>AND(D75&lt;&gt;"", H75=1)</formula>
    </cfRule>
    <cfRule type="expression" dxfId="124" priority="77">
      <formula>AND(D75&lt;&gt;"", I75=1)</formula>
    </cfRule>
  </conditionalFormatting>
  <conditionalFormatting sqref="D80">
    <cfRule type="expression" dxfId="123" priority="64">
      <formula>AND(D80&lt;&gt;"", F80=1)</formula>
    </cfRule>
    <cfRule type="expression" dxfId="122" priority="61">
      <formula>AND(D80&lt;&gt;"", I80=1)</formula>
    </cfRule>
    <cfRule type="expression" dxfId="121" priority="54">
      <formula>AND(D80&lt;&gt;"",E80&lt;&gt;"")</formula>
    </cfRule>
    <cfRule type="expression" dxfId="120" priority="62">
      <formula>AND(D80&lt;&gt;"", H80=1)</formula>
    </cfRule>
    <cfRule type="expression" dxfId="119" priority="60">
      <formula>AND(D80&lt;&gt;"", J80=1)</formula>
    </cfRule>
    <cfRule type="expression" dxfId="118" priority="63">
      <formula>AND(D80&lt;&gt;"", G80=1)</formula>
    </cfRule>
  </conditionalFormatting>
  <conditionalFormatting sqref="D85">
    <cfRule type="expression" dxfId="117" priority="38">
      <formula>AND(D85&lt;&gt;"",E85&lt;&gt;"")</formula>
    </cfRule>
    <cfRule type="expression" dxfId="116" priority="45">
      <formula>AND(D85&lt;&gt;"", I85=1)</formula>
    </cfRule>
    <cfRule type="expression" dxfId="115" priority="46">
      <formula>AND(D85&lt;&gt;"", H85=1)</formula>
    </cfRule>
    <cfRule type="expression" dxfId="114" priority="47">
      <formula>AND(D85&lt;&gt;"", G85=1)</formula>
    </cfRule>
    <cfRule type="expression" dxfId="113" priority="48">
      <formula>AND(D85&lt;&gt;"", F85=1)</formula>
    </cfRule>
    <cfRule type="expression" dxfId="112" priority="44">
      <formula>AND(D85&lt;&gt;"", J85=1)</formula>
    </cfRule>
  </conditionalFormatting>
  <conditionalFormatting sqref="D90">
    <cfRule type="expression" dxfId="111" priority="28">
      <formula>AND(D90&lt;&gt;"", J90=1)</formula>
    </cfRule>
    <cfRule type="expression" dxfId="110" priority="32">
      <formula>AND(D90&lt;&gt;"", F90=1)</formula>
    </cfRule>
    <cfRule type="expression" dxfId="109" priority="29">
      <formula>AND(D90&lt;&gt;"", I90=1)</formula>
    </cfRule>
    <cfRule type="expression" dxfId="108" priority="31">
      <formula>AND(D90&lt;&gt;"", G90=1)</formula>
    </cfRule>
    <cfRule type="expression" dxfId="107" priority="30">
      <formula>AND(D90&lt;&gt;"", H90=1)</formula>
    </cfRule>
    <cfRule type="expression" dxfId="106" priority="22">
      <formula>AND(D90&lt;&gt;"",E90&lt;&gt;"")</formula>
    </cfRule>
  </conditionalFormatting>
  <conditionalFormatting sqref="D95">
    <cfRule type="expression" dxfId="105" priority="15">
      <formula>AND(D95&lt;&gt;"", G95=1)</formula>
    </cfRule>
    <cfRule type="expression" dxfId="104" priority="14">
      <formula>AND(D95&lt;&gt;"", H95=1)</formula>
    </cfRule>
    <cfRule type="expression" dxfId="103" priority="13">
      <formula>AND(D95&lt;&gt;"", I95=1)</formula>
    </cfRule>
    <cfRule type="expression" dxfId="102" priority="12">
      <formula>AND(D95&lt;&gt;"", J95=1)</formula>
    </cfRule>
    <cfRule type="expression" dxfId="101" priority="6">
      <formula>AND(D95&lt;&gt;"",E95&lt;&gt;"")</formula>
    </cfRule>
    <cfRule type="expression" dxfId="100" priority="16">
      <formula>AND(D95&lt;&gt;"", F95=1)</formula>
    </cfRule>
  </conditionalFormatting>
  <conditionalFormatting sqref="E13">
    <cfRule type="expression" dxfId="99" priority="151">
      <formula>AND(D13&lt;&gt;"", E13&lt;&gt;"", J13=1)</formula>
    </cfRule>
    <cfRule type="expression" dxfId="98" priority="152">
      <formula>AND(D13&lt;&gt;"", E13&lt;&gt;"", I13=1)</formula>
    </cfRule>
    <cfRule type="expression" dxfId="97" priority="153">
      <formula>AND(D13&lt;&gt;"", E13&lt;&gt;"", H13=1)</formula>
    </cfRule>
    <cfRule type="expression" dxfId="96" priority="154">
      <formula>AND(D13&lt;&gt;"", E13&lt;&gt;"", G13=1)</formula>
    </cfRule>
    <cfRule type="expression" dxfId="95" priority="155">
      <formula>AND(D13&lt;&gt;"", E13&lt;&gt;"", F13=1)</formula>
    </cfRule>
  </conditionalFormatting>
  <conditionalFormatting sqref="E46">
    <cfRule type="expression" dxfId="94" priority="136">
      <formula>AND(D46&lt;&gt;"", E46&lt;&gt;"", I46=1)</formula>
    </cfRule>
    <cfRule type="expression" dxfId="93" priority="137">
      <formula>AND(D46&lt;&gt;"", E46&lt;&gt;"", H46=1)</formula>
    </cfRule>
    <cfRule type="expression" dxfId="92" priority="139">
      <formula>AND(D46&lt;&gt;"", E46&lt;&gt;"", F46=1)</formula>
    </cfRule>
    <cfRule type="expression" dxfId="91" priority="138">
      <formula>AND(D46&lt;&gt;"", E46&lt;&gt;"", G46=1)</formula>
    </cfRule>
    <cfRule type="expression" dxfId="90" priority="135">
      <formula>AND(D46&lt;&gt;"", E46&lt;&gt;"", J46=1)</formula>
    </cfRule>
  </conditionalFormatting>
  <conditionalFormatting sqref="E51">
    <cfRule type="expression" dxfId="89" priority="120">
      <formula>AND(D51&lt;&gt;"", E51&lt;&gt;"", I51=1)</formula>
    </cfRule>
    <cfRule type="expression" dxfId="88" priority="123">
      <formula>AND(D51&lt;&gt;"", E51&lt;&gt;"", F51=1)</formula>
    </cfRule>
    <cfRule type="expression" dxfId="87" priority="119">
      <formula>AND(D51&lt;&gt;"", E51&lt;&gt;"", J51=1)</formula>
    </cfRule>
    <cfRule type="expression" dxfId="86" priority="121">
      <formula>AND(D51&lt;&gt;"", E51&lt;&gt;"", H51=1)</formula>
    </cfRule>
    <cfRule type="expression" dxfId="85" priority="122">
      <formula>AND(D51&lt;&gt;"", E51&lt;&gt;"", G51=1)</formula>
    </cfRule>
  </conditionalFormatting>
  <conditionalFormatting sqref="E56">
    <cfRule type="expression" dxfId="84" priority="103">
      <formula>AND(D56&lt;&gt;"", E56&lt;&gt;"", J56=1)</formula>
    </cfRule>
    <cfRule type="expression" dxfId="83" priority="104">
      <formula>AND(D56&lt;&gt;"", E56&lt;&gt;"", I56=1)</formula>
    </cfRule>
    <cfRule type="expression" dxfId="82" priority="105">
      <formula>AND(D56&lt;&gt;"", E56&lt;&gt;"", H56=1)</formula>
    </cfRule>
    <cfRule type="expression" dxfId="81" priority="106">
      <formula>AND(D56&lt;&gt;"", E56&lt;&gt;"", G56=1)</formula>
    </cfRule>
    <cfRule type="expression" dxfId="80" priority="107">
      <formula>AND(D56&lt;&gt;"", E56&lt;&gt;"", F56=1)</formula>
    </cfRule>
  </conditionalFormatting>
  <conditionalFormatting sqref="E61">
    <cfRule type="expression" dxfId="79" priority="91">
      <formula>AND(D61&lt;&gt;"", E61&lt;&gt;"", F61=1)</formula>
    </cfRule>
    <cfRule type="expression" dxfId="78" priority="90">
      <formula>AND(D61&lt;&gt;"", E61&lt;&gt;"", G61=1)</formula>
    </cfRule>
    <cfRule type="expression" dxfId="77" priority="89">
      <formula>AND(D61&lt;&gt;"", E61&lt;&gt;"", H61=1)</formula>
    </cfRule>
    <cfRule type="expression" dxfId="76" priority="88">
      <formula>AND(D61&lt;&gt;"", E61&lt;&gt;"", I61=1)</formula>
    </cfRule>
    <cfRule type="expression" dxfId="75" priority="87">
      <formula>AND(D61&lt;&gt;"", E61&lt;&gt;"", J61=1)</formula>
    </cfRule>
  </conditionalFormatting>
  <conditionalFormatting sqref="E75">
    <cfRule type="expression" dxfId="74" priority="71">
      <formula>AND(D75&lt;&gt;"", E75&lt;&gt;"", J75=1)</formula>
    </cfRule>
    <cfRule type="expression" dxfId="73" priority="72">
      <formula>AND(D75&lt;&gt;"", E75&lt;&gt;"", I75=1)</formula>
    </cfRule>
    <cfRule type="expression" dxfId="72" priority="73">
      <formula>AND(D75&lt;&gt;"", E75&lt;&gt;"", H75=1)</formula>
    </cfRule>
    <cfRule type="expression" dxfId="71" priority="74">
      <formula>AND(D75&lt;&gt;"", E75&lt;&gt;"", G75=1)</formula>
    </cfRule>
    <cfRule type="expression" dxfId="70" priority="75">
      <formula>AND(D75&lt;&gt;"", E75&lt;&gt;"", F75=1)</formula>
    </cfRule>
  </conditionalFormatting>
  <conditionalFormatting sqref="E80">
    <cfRule type="expression" dxfId="69" priority="58">
      <formula>AND(D80&lt;&gt;"", E80&lt;&gt;"", G80=1)</formula>
    </cfRule>
    <cfRule type="expression" dxfId="68" priority="59">
      <formula>AND(D80&lt;&gt;"", E80&lt;&gt;"", F80=1)</formula>
    </cfRule>
    <cfRule type="expression" dxfId="67" priority="56">
      <formula>AND(D80&lt;&gt;"", E80&lt;&gt;"", I80=1)</formula>
    </cfRule>
    <cfRule type="expression" dxfId="66" priority="55">
      <formula>AND(D80&lt;&gt;"", E80&lt;&gt;"", J80=1)</formula>
    </cfRule>
    <cfRule type="expression" dxfId="65" priority="57">
      <formula>AND(D80&lt;&gt;"", E80&lt;&gt;"", H80=1)</formula>
    </cfRule>
  </conditionalFormatting>
  <conditionalFormatting sqref="E85">
    <cfRule type="expression" dxfId="64" priority="41">
      <formula>AND(D85&lt;&gt;"", E85&lt;&gt;"", H85=1)</formula>
    </cfRule>
    <cfRule type="expression" dxfId="63" priority="42">
      <formula>AND(D85&lt;&gt;"", E85&lt;&gt;"", G85=1)</formula>
    </cfRule>
    <cfRule type="expression" dxfId="62" priority="40">
      <formula>AND(D85&lt;&gt;"", E85&lt;&gt;"", I85=1)</formula>
    </cfRule>
    <cfRule type="expression" dxfId="61" priority="39">
      <formula>AND(D85&lt;&gt;"", E85&lt;&gt;"", J85=1)</formula>
    </cfRule>
    <cfRule type="expression" dxfId="60" priority="43">
      <formula>AND(D85&lt;&gt;"", E85&lt;&gt;"", F85=1)</formula>
    </cfRule>
  </conditionalFormatting>
  <conditionalFormatting sqref="E90">
    <cfRule type="expression" dxfId="59" priority="27">
      <formula>AND(D90&lt;&gt;"", E90&lt;&gt;"", F90=1)</formula>
    </cfRule>
    <cfRule type="expression" dxfId="58" priority="26">
      <formula>AND(D90&lt;&gt;"", E90&lt;&gt;"", G90=1)</formula>
    </cfRule>
    <cfRule type="expression" dxfId="57" priority="25">
      <formula>AND(D90&lt;&gt;"", E90&lt;&gt;"", H90=1)</formula>
    </cfRule>
    <cfRule type="expression" dxfId="56" priority="24">
      <formula>AND(D90&lt;&gt;"", E90&lt;&gt;"", I90=1)</formula>
    </cfRule>
    <cfRule type="expression" dxfId="55" priority="23">
      <formula>AND(D90&lt;&gt;"", E90&lt;&gt;"", J90=1)</formula>
    </cfRule>
  </conditionalFormatting>
  <conditionalFormatting sqref="E95">
    <cfRule type="expression" dxfId="54" priority="11">
      <formula>AND(D95&lt;&gt;"", E95&lt;&gt;"", F95=1)</formula>
    </cfRule>
    <cfRule type="expression" dxfId="53" priority="10">
      <formula>AND(D95&lt;&gt;"", E95&lt;&gt;"", G95=1)</formula>
    </cfRule>
    <cfRule type="expression" dxfId="52" priority="9">
      <formula>AND(D95&lt;&gt;"", E95&lt;&gt;"", H95=1)</formula>
    </cfRule>
    <cfRule type="expression" dxfId="51" priority="8">
      <formula>AND(D95&lt;&gt;"", E95&lt;&gt;"", I95=1)</formula>
    </cfRule>
    <cfRule type="expression" dxfId="50" priority="7">
      <formula>AND(D95&lt;&gt;"", E95&lt;&gt;"", J95=1)</formula>
    </cfRule>
  </conditionalFormatting>
  <conditionalFormatting sqref="F13">
    <cfRule type="expression" dxfId="49" priority="160">
      <formula>AND(F13=1, G13&lt;&gt;1, H13&lt;&gt;1, I13&lt;&gt;1, J13&lt;&gt;1)</formula>
    </cfRule>
  </conditionalFormatting>
  <conditionalFormatting sqref="F46">
    <cfRule type="expression" dxfId="48" priority="133">
      <formula>AND(F46=1, G46&lt;&gt;1, H46&lt;&gt;1, I46&lt;&gt;1, J46&lt;&gt;1)</formula>
    </cfRule>
  </conditionalFormatting>
  <conditionalFormatting sqref="F51">
    <cfRule type="expression" dxfId="47" priority="117">
      <formula>AND(F51=1, G51&lt;&gt;1, H51&lt;&gt;1, I51&lt;&gt;1, J51&lt;&gt;1)</formula>
    </cfRule>
  </conditionalFormatting>
  <conditionalFormatting sqref="F56">
    <cfRule type="expression" dxfId="46" priority="101">
      <formula>AND(F56=1, G56&lt;&gt;1, H56&lt;&gt;1, I56&lt;&gt;1, J56&lt;&gt;1)</formula>
    </cfRule>
  </conditionalFormatting>
  <conditionalFormatting sqref="F61">
    <cfRule type="expression" dxfId="45" priority="85">
      <formula>AND(F61=1, G61&lt;&gt;1, H61&lt;&gt;1, I61&lt;&gt;1, J61&lt;&gt;1)</formula>
    </cfRule>
  </conditionalFormatting>
  <conditionalFormatting sqref="F75">
    <cfRule type="expression" dxfId="44" priority="69">
      <formula>AND(F75=1, G75&lt;&gt;1, H75&lt;&gt;1, I75&lt;&gt;1, J75&lt;&gt;1)</formula>
    </cfRule>
  </conditionalFormatting>
  <conditionalFormatting sqref="F80">
    <cfRule type="expression" dxfId="43" priority="53">
      <formula>AND(F80=1, G80&lt;&gt;1, H80&lt;&gt;1, I80&lt;&gt;1, J80&lt;&gt;1)</formula>
    </cfRule>
  </conditionalFormatting>
  <conditionalFormatting sqref="F85">
    <cfRule type="expression" dxfId="42" priority="37">
      <formula>AND(F85=1, G85&lt;&gt;1, H85&lt;&gt;1, I85&lt;&gt;1, J85&lt;&gt;1)</formula>
    </cfRule>
  </conditionalFormatting>
  <conditionalFormatting sqref="F90">
    <cfRule type="expression" dxfId="41" priority="21">
      <formula>AND(F90=1, G90&lt;&gt;1, H90&lt;&gt;1, I90&lt;&gt;1, J90&lt;&gt;1)</formula>
    </cfRule>
  </conditionalFormatting>
  <conditionalFormatting sqref="F95">
    <cfRule type="expression" dxfId="40" priority="5">
      <formula>AND(F95=1, G95&lt;&gt;1, H95&lt;&gt;1, I95&lt;&gt;1, J95&lt;&gt;1)</formula>
    </cfRule>
  </conditionalFormatting>
  <conditionalFormatting sqref="G13">
    <cfRule type="expression" dxfId="39" priority="159">
      <formula>AND(G13=1, H13&lt;&gt;1, I13&lt;&gt;1, J13&lt;&gt;1)</formula>
    </cfRule>
  </conditionalFormatting>
  <conditionalFormatting sqref="G46">
    <cfRule type="expression" dxfId="38" priority="132">
      <formula>AND(G46=1, H46&lt;&gt;1, I46&lt;&gt;1, J46&lt;&gt;1)</formula>
    </cfRule>
  </conditionalFormatting>
  <conditionalFormatting sqref="G51">
    <cfRule type="expression" dxfId="37" priority="116">
      <formula>AND(G51=1, H51&lt;&gt;1, I51&lt;&gt;1, J51&lt;&gt;1)</formula>
    </cfRule>
  </conditionalFormatting>
  <conditionalFormatting sqref="G56">
    <cfRule type="expression" dxfId="36" priority="100">
      <formula>AND(G56=1, H56&lt;&gt;1, I56&lt;&gt;1, J56&lt;&gt;1)</formula>
    </cfRule>
  </conditionalFormatting>
  <conditionalFormatting sqref="G61">
    <cfRule type="expression" dxfId="35" priority="84">
      <formula>AND(G61=1, H61&lt;&gt;1, I61&lt;&gt;1, J61&lt;&gt;1)</formula>
    </cfRule>
  </conditionalFormatting>
  <conditionalFormatting sqref="G75">
    <cfRule type="expression" dxfId="34" priority="68">
      <formula>AND(G75=1, H75&lt;&gt;1, I75&lt;&gt;1, J75&lt;&gt;1)</formula>
    </cfRule>
  </conditionalFormatting>
  <conditionalFormatting sqref="G80">
    <cfRule type="expression" dxfId="33" priority="52">
      <formula>AND(G80=1, H80&lt;&gt;1, I80&lt;&gt;1, J80&lt;&gt;1)</formula>
    </cfRule>
  </conditionalFormatting>
  <conditionalFormatting sqref="G85">
    <cfRule type="expression" dxfId="32" priority="36">
      <formula>AND(G85=1, H85&lt;&gt;1, I85&lt;&gt;1, J85&lt;&gt;1)</formula>
    </cfRule>
  </conditionalFormatting>
  <conditionalFormatting sqref="G90">
    <cfRule type="expression" dxfId="31" priority="20">
      <formula>AND(G90=1, H90&lt;&gt;1, I90&lt;&gt;1, J90&lt;&gt;1)</formula>
    </cfRule>
  </conditionalFormatting>
  <conditionalFormatting sqref="G95">
    <cfRule type="expression" dxfId="30" priority="4">
      <formula>AND(G95=1, H95&lt;&gt;1, I95&lt;&gt;1, J95&lt;&gt;1)</formula>
    </cfRule>
  </conditionalFormatting>
  <conditionalFormatting sqref="H13">
    <cfRule type="expression" dxfId="29" priority="158">
      <formula>AND(H13=1, I13&lt;&gt;1, J13&lt;&gt;1)</formula>
    </cfRule>
  </conditionalFormatting>
  <conditionalFormatting sqref="H46">
    <cfRule type="expression" dxfId="28" priority="131">
      <formula>AND(H46=1, I46&lt;&gt;1, J46&lt;&gt;1)</formula>
    </cfRule>
  </conditionalFormatting>
  <conditionalFormatting sqref="H51">
    <cfRule type="expression" dxfId="27" priority="115">
      <formula>AND(H51=1, I51&lt;&gt;1, J51&lt;&gt;1)</formula>
    </cfRule>
  </conditionalFormatting>
  <conditionalFormatting sqref="H56">
    <cfRule type="expression" dxfId="26" priority="99">
      <formula>AND(H56=1, I56&lt;&gt;1, J56&lt;&gt;1)</formula>
    </cfRule>
  </conditionalFormatting>
  <conditionalFormatting sqref="H61">
    <cfRule type="expression" dxfId="25" priority="83">
      <formula>AND(H61=1, I61&lt;&gt;1, J61&lt;&gt;1)</formula>
    </cfRule>
  </conditionalFormatting>
  <conditionalFormatting sqref="H75">
    <cfRule type="expression" dxfId="24" priority="67">
      <formula>AND(H75=1, I75&lt;&gt;1, J75&lt;&gt;1)</formula>
    </cfRule>
  </conditionalFormatting>
  <conditionalFormatting sqref="H80">
    <cfRule type="expression" dxfId="23" priority="51">
      <formula>AND(H80=1, I80&lt;&gt;1, J80&lt;&gt;1)</formula>
    </cfRule>
  </conditionalFormatting>
  <conditionalFormatting sqref="H85">
    <cfRule type="expression" dxfId="22" priority="35">
      <formula>AND(H85=1, I85&lt;&gt;1, J85&lt;&gt;1)</formula>
    </cfRule>
  </conditionalFormatting>
  <conditionalFormatting sqref="H90">
    <cfRule type="expression" dxfId="21" priority="19">
      <formula>AND(H90=1, I90&lt;&gt;1, J90&lt;&gt;1)</formula>
    </cfRule>
  </conditionalFormatting>
  <conditionalFormatting sqref="H95">
    <cfRule type="expression" dxfId="20" priority="3">
      <formula>AND(H95=1, I95&lt;&gt;1, J95&lt;&gt;1)</formula>
    </cfRule>
  </conditionalFormatting>
  <conditionalFormatting sqref="I13">
    <cfRule type="expression" dxfId="19" priority="157">
      <formula>AND(I13=1, J13&lt;&gt;1)</formula>
    </cfRule>
  </conditionalFormatting>
  <conditionalFormatting sqref="I46">
    <cfRule type="expression" dxfId="18" priority="130">
      <formula>AND(I46=1, J46&lt;&gt;1)</formula>
    </cfRule>
  </conditionalFormatting>
  <conditionalFormatting sqref="I51">
    <cfRule type="expression" dxfId="17" priority="114">
      <formula>AND(I51=1, J51&lt;&gt;1)</formula>
    </cfRule>
  </conditionalFormatting>
  <conditionalFormatting sqref="I56">
    <cfRule type="expression" dxfId="16" priority="98">
      <formula>AND(I56=1, J56&lt;&gt;1)</formula>
    </cfRule>
  </conditionalFormatting>
  <conditionalFormatting sqref="I61">
    <cfRule type="expression" dxfId="15" priority="82">
      <formula>AND(I61=1, J61&lt;&gt;1)</formula>
    </cfRule>
  </conditionalFormatting>
  <conditionalFormatting sqref="I75">
    <cfRule type="expression" dxfId="14" priority="66">
      <formula>AND(I75=1, J75&lt;&gt;1)</formula>
    </cfRule>
  </conditionalFormatting>
  <conditionalFormatting sqref="I80">
    <cfRule type="expression" dxfId="13" priority="50">
      <formula>AND(I80=1, J80&lt;&gt;1)</formula>
    </cfRule>
  </conditionalFormatting>
  <conditionalFormatting sqref="I85">
    <cfRule type="expression" dxfId="12" priority="34">
      <formula>AND(I85=1, J85&lt;&gt;1)</formula>
    </cfRule>
  </conditionalFormatting>
  <conditionalFormatting sqref="I90">
    <cfRule type="expression" dxfId="11" priority="18">
      <formula>AND(I90=1, J90&lt;&gt;1)</formula>
    </cfRule>
  </conditionalFormatting>
  <conditionalFormatting sqref="I95">
    <cfRule type="expression" dxfId="10" priority="2">
      <formula>AND(I95=1, J95&lt;&gt;1)</formula>
    </cfRule>
  </conditionalFormatting>
  <conditionalFormatting sqref="J13">
    <cfRule type="expression" dxfId="9" priority="156">
      <formula>J13=1</formula>
    </cfRule>
  </conditionalFormatting>
  <conditionalFormatting sqref="J46">
    <cfRule type="expression" dxfId="8" priority="129">
      <formula>J46=1</formula>
    </cfRule>
  </conditionalFormatting>
  <conditionalFormatting sqref="J51">
    <cfRule type="expression" dxfId="7" priority="113">
      <formula>J51=1</formula>
    </cfRule>
  </conditionalFormatting>
  <conditionalFormatting sqref="J56">
    <cfRule type="expression" dxfId="6" priority="97">
      <formula>J56=1</formula>
    </cfRule>
  </conditionalFormatting>
  <conditionalFormatting sqref="J61">
    <cfRule type="expression" dxfId="5" priority="81">
      <formula>J61=1</formula>
    </cfRule>
  </conditionalFormatting>
  <conditionalFormatting sqref="J75">
    <cfRule type="expression" dxfId="4" priority="65">
      <formula>J75=1</formula>
    </cfRule>
  </conditionalFormatting>
  <conditionalFormatting sqref="J80">
    <cfRule type="expression" dxfId="3" priority="49">
      <formula>J80=1</formula>
    </cfRule>
  </conditionalFormatting>
  <conditionalFormatting sqref="J85">
    <cfRule type="expression" dxfId="2" priority="33">
      <formula>J85=1</formula>
    </cfRule>
  </conditionalFormatting>
  <conditionalFormatting sqref="J90">
    <cfRule type="expression" dxfId="1" priority="17">
      <formula>J90=1</formula>
    </cfRule>
  </conditionalFormatting>
  <conditionalFormatting sqref="J95">
    <cfRule type="expression" dxfId="0" priority="1">
      <formula>J95=1</formula>
    </cfRule>
  </conditionalFormatting>
  <dataValidations xWindow="649" yWindow="751" count="4">
    <dataValidation allowBlank="1" showInputMessage="1" sqref="E33" xr:uid="{5697BF9C-7EE6-459E-9758-02D829AC207E}"/>
    <dataValidation allowBlank="1" showInputMessage="1" showErrorMessage="1" promptTitle="　　　　　　　　　　　　　　　　　　　　　　　　　　　　　　　." prompt="ご利用開始希望日が未記入の場合は、当申込書を当社が受領した後、当社営業時間、営業日等のスケジュールその他、他案件のお申込み予約状況等を加味した上で、最短の日時にお申し込み案件のご利用を開始させていただきます。" sqref="A6" xr:uid="{B38EA572-377C-4835-851A-CF275F41576A}"/>
    <dataValidation allowBlank="1" showInputMessage="1" showErrorMessage="1" promptTitle="実際に操作を行う方のメールアドレスを記入してください" prompt=" " sqref="D47 D52 D57 D62 D81 D86 D91 D96 D76" xr:uid="{6C64606E-8956-4FDA-B72F-EF7EB888CB36}"/>
    <dataValidation allowBlank="1" showInputMessage="1" showErrorMessage="1" promptTitle="※不明な場合は、発注者にご確認ください" prompt="　　　　　" sqref="D26" xr:uid="{54C30F40-389F-4A1D-9A26-551BE012DF5C}"/>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1" r:id="rId4" name="Check Box 27">
              <controlPr defaultSize="0" autoFill="0" autoLine="0" autoPict="0">
                <anchor moveWithCells="1" sizeWithCells="1">
                  <from>
                    <xdr:col>3</xdr:col>
                    <xdr:colOff>28575</xdr:colOff>
                    <xdr:row>103</xdr:row>
                    <xdr:rowOff>47625</xdr:rowOff>
                  </from>
                  <to>
                    <xdr:col>4</xdr:col>
                    <xdr:colOff>57150</xdr:colOff>
                    <xdr:row>103</xdr:row>
                    <xdr:rowOff>247650</xdr:rowOff>
                  </to>
                </anchor>
              </controlPr>
            </control>
          </mc:Choice>
        </mc:AlternateContent>
        <mc:AlternateContent xmlns:mc="http://schemas.openxmlformats.org/markup-compatibility/2006">
          <mc:Choice Requires="x14">
            <control shapeId="6213" r:id="rId5" name="Option Button 69">
              <controlPr defaultSize="0" autoFill="0" autoLine="0" autoPict="0" altText="土木工事、舗装工事、造園工事等">
                <anchor moveWithCells="1">
                  <from>
                    <xdr:col>0</xdr:col>
                    <xdr:colOff>1524000</xdr:colOff>
                    <xdr:row>36</xdr:row>
                    <xdr:rowOff>28575</xdr:rowOff>
                  </from>
                  <to>
                    <xdr:col>3</xdr:col>
                    <xdr:colOff>1400175</xdr:colOff>
                    <xdr:row>36</xdr:row>
                    <xdr:rowOff>276225</xdr:rowOff>
                  </to>
                </anchor>
              </controlPr>
            </control>
          </mc:Choice>
        </mc:AlternateContent>
        <mc:AlternateContent xmlns:mc="http://schemas.openxmlformats.org/markup-compatibility/2006">
          <mc:Choice Requires="x14">
            <control shapeId="6214" r:id="rId6" name="Option Button 70">
              <controlPr defaultSize="0" autoFill="0" autoLine="0" autoPict="0">
                <anchor moveWithCells="1">
                  <from>
                    <xdr:col>0</xdr:col>
                    <xdr:colOff>1524000</xdr:colOff>
                    <xdr:row>37</xdr:row>
                    <xdr:rowOff>19050</xdr:rowOff>
                  </from>
                  <to>
                    <xdr:col>3</xdr:col>
                    <xdr:colOff>542925</xdr:colOff>
                    <xdr:row>37</xdr:row>
                    <xdr:rowOff>266700</xdr:rowOff>
                  </to>
                </anchor>
              </controlPr>
            </control>
          </mc:Choice>
        </mc:AlternateContent>
        <mc:AlternateContent xmlns:mc="http://schemas.openxmlformats.org/markup-compatibility/2006">
          <mc:Choice Requires="x14">
            <control shapeId="6215" r:id="rId7" name="Option Button 71">
              <controlPr defaultSize="0" autoFill="0" autoLine="0" autoPict="0">
                <anchor moveWithCells="1">
                  <from>
                    <xdr:col>0</xdr:col>
                    <xdr:colOff>1533525</xdr:colOff>
                    <xdr:row>38</xdr:row>
                    <xdr:rowOff>19050</xdr:rowOff>
                  </from>
                  <to>
                    <xdr:col>3</xdr:col>
                    <xdr:colOff>1133475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8782B-D3D9-4B2A-A592-2B0AF27E1C21}">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5"/>
  <cols>
    <col min="1" max="1" width="3.75" style="13" customWidth="1"/>
    <col min="2" max="2" width="20.625" style="8" customWidth="1"/>
    <col min="3" max="3" width="10.625" style="8" customWidth="1"/>
    <col min="4" max="4" width="55.625" style="8" customWidth="1"/>
    <col min="5" max="6" width="9" style="8"/>
    <col min="7" max="7" width="18.5" style="8" customWidth="1"/>
    <col min="8" max="8" width="13.25" style="8" customWidth="1"/>
    <col min="9" max="10" width="9" style="8"/>
    <col min="11" max="11" width="14.25" style="8" customWidth="1"/>
    <col min="12" max="16384" width="9" style="8"/>
  </cols>
  <sheetData>
    <row r="1" spans="2:14" ht="18" customHeight="1">
      <c r="D1" s="31" t="str">
        <f>申込にあたっての注意事項!C132</f>
        <v>information bridge Ver.7 標準様式版</v>
      </c>
      <c r="E1" s="54"/>
      <c r="F1" s="231"/>
      <c r="G1" s="231"/>
      <c r="H1" s="116"/>
      <c r="I1" s="116"/>
    </row>
    <row r="2" spans="2:14" ht="24.75" customHeight="1">
      <c r="B2" s="303" t="s">
        <v>131</v>
      </c>
      <c r="C2" s="303"/>
      <c r="D2" s="303"/>
      <c r="E2" s="54"/>
      <c r="F2" s="231"/>
      <c r="G2" s="231"/>
      <c r="H2" s="116"/>
      <c r="I2" s="116"/>
    </row>
    <row r="3" spans="2:14" ht="24.75" customHeight="1">
      <c r="B3" s="32"/>
      <c r="C3" s="32"/>
      <c r="D3" s="33" t="str">
        <f>IF('個別案件申込書（様式２）'!D108="","[サービス申込書（様式１－補助）]","[サービス申込書（様式１－補助）]"&amp;'個別案件申込書（様式２）'!D108&amp;"専用申込書")</f>
        <v>[サービス申込書（様式１－補助）]</v>
      </c>
      <c r="E3" s="19"/>
      <c r="F3" s="19"/>
      <c r="G3" s="19"/>
    </row>
    <row r="4" spans="2:14" ht="23.25" customHeight="1">
      <c r="B4" s="240" t="s">
        <v>246</v>
      </c>
      <c r="C4" s="35"/>
      <c r="D4" s="35"/>
      <c r="E4" s="17"/>
    </row>
    <row r="5" spans="2:14" ht="23.25" customHeight="1">
      <c r="B5" s="306" t="s">
        <v>247</v>
      </c>
      <c r="C5" s="367"/>
      <c r="D5" s="368"/>
      <c r="E5" s="34"/>
      <c r="F5" s="34"/>
    </row>
    <row r="6" spans="2:14" ht="34.9" customHeight="1">
      <c r="B6" s="369" t="s">
        <v>248</v>
      </c>
      <c r="C6" s="370"/>
      <c r="D6" s="370"/>
      <c r="E6" s="34"/>
      <c r="F6" s="371" t="s">
        <v>233</v>
      </c>
      <c r="G6" s="372"/>
    </row>
    <row r="7" spans="2:14" ht="23.25" customHeight="1">
      <c r="B7" s="366" t="s">
        <v>234</v>
      </c>
      <c r="C7" s="366"/>
      <c r="D7" s="366"/>
      <c r="E7" s="34"/>
      <c r="F7" s="34"/>
    </row>
    <row r="8" spans="2:14" ht="21.95" customHeight="1">
      <c r="B8" s="218" t="s">
        <v>137</v>
      </c>
      <c r="C8" s="138"/>
      <c r="D8" s="219"/>
      <c r="E8" s="34"/>
      <c r="F8" s="34"/>
    </row>
    <row r="9" spans="2:14" ht="15.95" customHeight="1">
      <c r="B9" s="220" t="s">
        <v>138</v>
      </c>
      <c r="C9" s="139"/>
      <c r="D9" s="221" t="str">
        <f>PHONETIC(D8)</f>
        <v/>
      </c>
      <c r="E9" s="34"/>
      <c r="F9" s="34"/>
      <c r="G9" s="34"/>
      <c r="H9" s="34"/>
      <c r="I9" s="34"/>
    </row>
    <row r="10" spans="2:14" ht="21.95" customHeight="1">
      <c r="B10" s="218" t="s">
        <v>139</v>
      </c>
      <c r="C10" s="133"/>
      <c r="D10" s="222"/>
      <c r="E10" s="34"/>
      <c r="F10" s="34"/>
      <c r="G10" s="34"/>
      <c r="H10" s="34"/>
      <c r="I10" s="34"/>
    </row>
    <row r="11" spans="2:14" ht="15.95" customHeight="1">
      <c r="B11" s="220" t="s">
        <v>140</v>
      </c>
      <c r="C11" s="136"/>
      <c r="D11" s="221" t="str">
        <f>PHONETIC(D10)</f>
        <v/>
      </c>
      <c r="E11" s="34"/>
      <c r="F11" s="34"/>
      <c r="G11" s="34"/>
      <c r="H11" s="34"/>
      <c r="I11" s="34"/>
    </row>
    <row r="12" spans="2:14" ht="21.95" customHeight="1">
      <c r="B12" s="223" t="s">
        <v>141</v>
      </c>
      <c r="C12" s="42"/>
      <c r="D12" s="224"/>
      <c r="E12" s="34"/>
      <c r="F12" s="34"/>
      <c r="G12" s="34"/>
      <c r="H12" s="34"/>
      <c r="I12" s="34"/>
    </row>
    <row r="13" spans="2:14" ht="44.1" customHeight="1">
      <c r="B13" s="225" t="s">
        <v>142</v>
      </c>
      <c r="C13" s="7"/>
      <c r="D13" s="226"/>
      <c r="E13" s="34"/>
      <c r="F13" s="34"/>
    </row>
    <row r="14" spans="2:14" ht="21.95" customHeight="1">
      <c r="B14" s="227" t="s">
        <v>143</v>
      </c>
      <c r="C14" s="204"/>
      <c r="D14" s="228"/>
      <c r="E14" s="34"/>
      <c r="F14" s="34"/>
    </row>
    <row r="15" spans="2:14" ht="21.95" customHeight="1">
      <c r="B15" s="229" t="s">
        <v>144</v>
      </c>
      <c r="C15" s="230" t="s">
        <v>145</v>
      </c>
      <c r="D15" s="228"/>
      <c r="E15" s="34"/>
      <c r="F15" s="196"/>
      <c r="G15" s="197"/>
      <c r="H15" s="197"/>
      <c r="I15" s="197"/>
      <c r="J15" s="195"/>
      <c r="K15" s="195"/>
      <c r="L15" s="195"/>
      <c r="M15" s="195"/>
      <c r="N15" s="195"/>
    </row>
    <row r="16" spans="2:14" ht="21.95" customHeight="1">
      <c r="B16" s="223"/>
      <c r="C16" s="230" t="s">
        <v>146</v>
      </c>
      <c r="D16" s="228"/>
      <c r="E16" s="34"/>
      <c r="F16" s="198"/>
      <c r="G16" s="199"/>
      <c r="H16" s="34"/>
    </row>
    <row r="17" spans="2:14" customFormat="1"/>
    <row r="18" spans="2:14" ht="23.25" customHeight="1">
      <c r="B18" s="366" t="s">
        <v>235</v>
      </c>
      <c r="C18" s="366"/>
      <c r="D18" s="366"/>
      <c r="E18" s="34"/>
      <c r="F18" s="34"/>
    </row>
    <row r="19" spans="2:14" ht="21.95" customHeight="1">
      <c r="B19" s="218" t="s">
        <v>137</v>
      </c>
      <c r="C19" s="138"/>
      <c r="D19" s="219"/>
      <c r="E19" s="34"/>
      <c r="F19" s="34"/>
    </row>
    <row r="20" spans="2:14" ht="15.95" customHeight="1">
      <c r="B20" s="220" t="s">
        <v>138</v>
      </c>
      <c r="C20" s="139"/>
      <c r="D20" s="221" t="str">
        <f>PHONETIC(D19)</f>
        <v/>
      </c>
      <c r="E20" s="34"/>
      <c r="F20" s="34"/>
      <c r="G20" s="34"/>
      <c r="H20" s="34"/>
      <c r="I20" s="34"/>
    </row>
    <row r="21" spans="2:14" ht="21.95" customHeight="1">
      <c r="B21" s="218" t="s">
        <v>139</v>
      </c>
      <c r="C21" s="133"/>
      <c r="D21" s="222"/>
      <c r="E21" s="34"/>
      <c r="F21" s="34"/>
      <c r="G21" s="34"/>
      <c r="H21" s="34"/>
      <c r="I21" s="34"/>
    </row>
    <row r="22" spans="2:14" ht="15.95" customHeight="1">
      <c r="B22" s="220" t="s">
        <v>140</v>
      </c>
      <c r="C22" s="136"/>
      <c r="D22" s="221" t="str">
        <f>PHONETIC(D21)</f>
        <v/>
      </c>
      <c r="E22" s="34"/>
      <c r="F22" s="34"/>
      <c r="G22" s="34"/>
      <c r="H22" s="34"/>
      <c r="I22" s="34"/>
    </row>
    <row r="23" spans="2:14" ht="21.95" customHeight="1">
      <c r="B23" s="223" t="s">
        <v>141</v>
      </c>
      <c r="C23" s="42"/>
      <c r="D23" s="224"/>
      <c r="E23" s="34"/>
      <c r="F23" s="34"/>
      <c r="G23" s="34"/>
      <c r="H23" s="34"/>
      <c r="I23" s="34"/>
    </row>
    <row r="24" spans="2:14" ht="44.1" customHeight="1">
      <c r="B24" s="225" t="s">
        <v>142</v>
      </c>
      <c r="C24" s="7"/>
      <c r="D24" s="226"/>
      <c r="E24" s="34"/>
      <c r="F24" s="34"/>
    </row>
    <row r="25" spans="2:14" ht="21.95" customHeight="1">
      <c r="B25" s="227" t="s">
        <v>143</v>
      </c>
      <c r="C25" s="204"/>
      <c r="D25" s="228"/>
      <c r="E25" s="34"/>
      <c r="F25" s="34"/>
    </row>
    <row r="26" spans="2:14" ht="21.95" customHeight="1">
      <c r="B26" s="229" t="s">
        <v>144</v>
      </c>
      <c r="C26" s="230" t="s">
        <v>145</v>
      </c>
      <c r="D26" s="228"/>
      <c r="E26" s="34"/>
      <c r="F26" s="196"/>
      <c r="G26" s="197"/>
      <c r="H26" s="197"/>
      <c r="I26" s="197"/>
      <c r="J26" s="195"/>
      <c r="K26" s="195"/>
      <c r="L26" s="195"/>
      <c r="M26" s="195"/>
      <c r="N26" s="195"/>
    </row>
    <row r="27" spans="2:14" ht="21.95" customHeight="1">
      <c r="B27" s="223"/>
      <c r="C27" s="230" t="s">
        <v>146</v>
      </c>
      <c r="D27" s="228"/>
      <c r="E27" s="34"/>
      <c r="F27" s="198"/>
      <c r="G27" s="199"/>
      <c r="H27" s="34"/>
    </row>
    <row r="28" spans="2:14" customFormat="1"/>
    <row r="29" spans="2:14" ht="23.25" customHeight="1">
      <c r="B29" s="366" t="s">
        <v>236</v>
      </c>
      <c r="C29" s="366"/>
      <c r="D29" s="366"/>
      <c r="E29" s="34"/>
      <c r="F29" s="34"/>
    </row>
    <row r="30" spans="2:14" ht="21.95" customHeight="1">
      <c r="B30" s="218" t="s">
        <v>137</v>
      </c>
      <c r="C30" s="138"/>
      <c r="D30" s="219"/>
      <c r="E30" s="34"/>
      <c r="F30" s="34"/>
    </row>
    <row r="31" spans="2:14" ht="15.95" customHeight="1">
      <c r="B31" s="220" t="s">
        <v>138</v>
      </c>
      <c r="C31" s="139"/>
      <c r="D31" s="221" t="str">
        <f>PHONETIC(D30)</f>
        <v/>
      </c>
      <c r="E31" s="34"/>
      <c r="F31" s="34"/>
      <c r="G31" s="34"/>
      <c r="H31" s="34"/>
      <c r="I31" s="34"/>
    </row>
    <row r="32" spans="2:14" ht="21.95" customHeight="1">
      <c r="B32" s="218" t="s">
        <v>139</v>
      </c>
      <c r="C32" s="133"/>
      <c r="D32" s="222"/>
      <c r="E32" s="34"/>
      <c r="F32" s="34"/>
      <c r="G32" s="34"/>
      <c r="H32" s="34"/>
      <c r="I32" s="34"/>
    </row>
    <row r="33" spans="2:14" ht="15.95" customHeight="1">
      <c r="B33" s="220" t="s">
        <v>140</v>
      </c>
      <c r="C33" s="136"/>
      <c r="D33" s="221" t="str">
        <f>PHONETIC(D32)</f>
        <v/>
      </c>
      <c r="E33" s="34"/>
      <c r="F33" s="34"/>
      <c r="G33" s="34"/>
      <c r="H33" s="34"/>
      <c r="I33" s="34"/>
    </row>
    <row r="34" spans="2:14" ht="21.95" customHeight="1">
      <c r="B34" s="223" t="s">
        <v>141</v>
      </c>
      <c r="C34" s="42"/>
      <c r="D34" s="224"/>
      <c r="E34" s="34"/>
      <c r="F34" s="34"/>
      <c r="G34" s="34"/>
      <c r="H34" s="34"/>
      <c r="I34" s="34"/>
    </row>
    <row r="35" spans="2:14" ht="44.1" customHeight="1">
      <c r="B35" s="225" t="s">
        <v>142</v>
      </c>
      <c r="C35" s="7"/>
      <c r="D35" s="226"/>
      <c r="E35" s="34"/>
      <c r="F35" s="34"/>
    </row>
    <row r="36" spans="2:14" ht="21.95" customHeight="1">
      <c r="B36" s="227" t="s">
        <v>143</v>
      </c>
      <c r="C36" s="204"/>
      <c r="D36" s="228"/>
      <c r="E36" s="34"/>
      <c r="F36" s="34"/>
    </row>
    <row r="37" spans="2:14" ht="21.95" customHeight="1">
      <c r="B37" s="229" t="s">
        <v>144</v>
      </c>
      <c r="C37" s="230" t="s">
        <v>145</v>
      </c>
      <c r="D37" s="228"/>
      <c r="E37" s="34"/>
      <c r="F37" s="196"/>
      <c r="G37" s="197"/>
      <c r="H37" s="197"/>
      <c r="I37" s="197"/>
      <c r="J37" s="195"/>
      <c r="K37" s="195"/>
      <c r="L37" s="195"/>
      <c r="M37" s="195"/>
      <c r="N37" s="195"/>
    </row>
    <row r="38" spans="2:14" ht="21.95" customHeight="1">
      <c r="B38" s="223"/>
      <c r="C38" s="230" t="s">
        <v>146</v>
      </c>
      <c r="D38" s="228"/>
      <c r="E38" s="34"/>
      <c r="F38" s="198"/>
      <c r="G38" s="199"/>
      <c r="H38" s="34"/>
    </row>
    <row r="39" spans="2:14" customFormat="1"/>
    <row r="40" spans="2:14" ht="23.25" customHeight="1">
      <c r="B40" s="366" t="s">
        <v>237</v>
      </c>
      <c r="C40" s="366"/>
      <c r="D40" s="366"/>
      <c r="E40" s="34"/>
      <c r="F40" s="34"/>
    </row>
    <row r="41" spans="2:14" ht="21.95" customHeight="1">
      <c r="B41" s="218" t="s">
        <v>137</v>
      </c>
      <c r="C41" s="138"/>
      <c r="D41" s="219"/>
      <c r="E41" s="34"/>
      <c r="F41" s="34"/>
    </row>
    <row r="42" spans="2:14" ht="15.95" customHeight="1">
      <c r="B42" s="220" t="s">
        <v>138</v>
      </c>
      <c r="C42" s="139"/>
      <c r="D42" s="221" t="str">
        <f>PHONETIC(D41)</f>
        <v/>
      </c>
      <c r="E42" s="34"/>
      <c r="F42" s="34"/>
      <c r="G42" s="34"/>
      <c r="H42" s="34"/>
      <c r="I42" s="34"/>
    </row>
    <row r="43" spans="2:14" ht="21.95" customHeight="1">
      <c r="B43" s="218" t="s">
        <v>139</v>
      </c>
      <c r="C43" s="133"/>
      <c r="D43" s="222"/>
      <c r="E43" s="34"/>
      <c r="F43" s="34"/>
      <c r="G43" s="34"/>
      <c r="H43" s="34"/>
      <c r="I43" s="34"/>
    </row>
    <row r="44" spans="2:14" ht="15.95" customHeight="1">
      <c r="B44" s="220" t="s">
        <v>140</v>
      </c>
      <c r="C44" s="136"/>
      <c r="D44" s="221" t="str">
        <f>PHONETIC(D43)</f>
        <v/>
      </c>
      <c r="E44" s="34"/>
      <c r="F44" s="34"/>
      <c r="G44" s="34"/>
      <c r="H44" s="34"/>
      <c r="I44" s="34"/>
    </row>
    <row r="45" spans="2:14" ht="21.95" customHeight="1">
      <c r="B45" s="223" t="s">
        <v>141</v>
      </c>
      <c r="C45" s="42"/>
      <c r="D45" s="224"/>
      <c r="E45" s="34"/>
      <c r="F45" s="34"/>
      <c r="G45" s="34"/>
      <c r="H45" s="34"/>
      <c r="I45" s="34"/>
    </row>
    <row r="46" spans="2:14" ht="44.1" customHeight="1">
      <c r="B46" s="225" t="s">
        <v>142</v>
      </c>
      <c r="C46" s="7"/>
      <c r="D46" s="226"/>
      <c r="E46" s="34"/>
      <c r="F46" s="34"/>
    </row>
    <row r="47" spans="2:14" ht="21.95" customHeight="1">
      <c r="B47" s="227" t="s">
        <v>143</v>
      </c>
      <c r="C47" s="204"/>
      <c r="D47" s="228"/>
      <c r="E47" s="34"/>
      <c r="F47" s="34"/>
    </row>
    <row r="48" spans="2:14" ht="21.95" customHeight="1">
      <c r="B48" s="229" t="s">
        <v>144</v>
      </c>
      <c r="C48" s="230" t="s">
        <v>145</v>
      </c>
      <c r="D48" s="228"/>
      <c r="E48" s="34"/>
      <c r="F48" s="196"/>
      <c r="G48" s="197"/>
      <c r="H48" s="197"/>
      <c r="I48" s="197"/>
      <c r="J48" s="195"/>
      <c r="K48" s="195"/>
      <c r="L48" s="195"/>
      <c r="M48" s="195"/>
      <c r="N48" s="195"/>
    </row>
    <row r="49" spans="1:14" ht="21.95" customHeight="1">
      <c r="B49" s="223"/>
      <c r="C49" s="230" t="s">
        <v>146</v>
      </c>
      <c r="D49" s="228"/>
      <c r="E49" s="34"/>
      <c r="F49" s="198"/>
      <c r="G49" s="199"/>
      <c r="H49" s="34"/>
    </row>
    <row r="50" spans="1:14" customFormat="1"/>
    <row r="51" spans="1:14" ht="23.25" customHeight="1">
      <c r="B51" s="366" t="s">
        <v>238</v>
      </c>
      <c r="C51" s="366"/>
      <c r="D51" s="366"/>
      <c r="E51" s="34"/>
      <c r="F51" s="34"/>
    </row>
    <row r="52" spans="1:14" ht="21.95" customHeight="1">
      <c r="B52" s="218" t="s">
        <v>137</v>
      </c>
      <c r="C52" s="138"/>
      <c r="D52" s="219"/>
      <c r="E52" s="34"/>
      <c r="F52" s="34"/>
    </row>
    <row r="53" spans="1:14" ht="15.95" customHeight="1">
      <c r="B53" s="220" t="s">
        <v>138</v>
      </c>
      <c r="C53" s="139"/>
      <c r="D53" s="221" t="str">
        <f>PHONETIC(D52)</f>
        <v/>
      </c>
      <c r="E53" s="34"/>
      <c r="F53" s="34"/>
      <c r="G53" s="34"/>
      <c r="H53" s="34"/>
      <c r="I53" s="34"/>
    </row>
    <row r="54" spans="1:14" ht="21.95" customHeight="1">
      <c r="B54" s="218" t="s">
        <v>139</v>
      </c>
      <c r="C54" s="133"/>
      <c r="D54" s="222"/>
      <c r="E54" s="34"/>
      <c r="F54" s="34"/>
      <c r="G54" s="34"/>
      <c r="H54" s="34"/>
      <c r="I54" s="34"/>
    </row>
    <row r="55" spans="1:14" ht="15.95" customHeight="1">
      <c r="B55" s="220" t="s">
        <v>140</v>
      </c>
      <c r="C55" s="136"/>
      <c r="D55" s="221" t="str">
        <f>PHONETIC(D54)</f>
        <v/>
      </c>
      <c r="E55" s="34"/>
      <c r="F55" s="34"/>
      <c r="G55" s="34"/>
      <c r="H55" s="34"/>
      <c r="I55" s="34"/>
    </row>
    <row r="56" spans="1:14" ht="21.95" customHeight="1">
      <c r="B56" s="223" t="s">
        <v>141</v>
      </c>
      <c r="C56" s="42"/>
      <c r="D56" s="224"/>
      <c r="E56" s="34"/>
      <c r="F56" s="34"/>
      <c r="G56" s="34"/>
      <c r="H56" s="34"/>
      <c r="I56" s="34"/>
    </row>
    <row r="57" spans="1:14" ht="44.1" customHeight="1">
      <c r="B57" s="225" t="s">
        <v>142</v>
      </c>
      <c r="C57" s="7"/>
      <c r="D57" s="226"/>
      <c r="E57" s="34"/>
      <c r="F57" s="34"/>
    </row>
    <row r="58" spans="1:14" ht="21.95" customHeight="1">
      <c r="B58" s="227" t="s">
        <v>143</v>
      </c>
      <c r="C58" s="204"/>
      <c r="D58" s="228"/>
      <c r="E58" s="34"/>
      <c r="F58" s="34"/>
    </row>
    <row r="59" spans="1:14" ht="21.95" customHeight="1">
      <c r="B59" s="229" t="s">
        <v>144</v>
      </c>
      <c r="C59" s="230" t="s">
        <v>145</v>
      </c>
      <c r="D59" s="228"/>
      <c r="E59" s="34"/>
      <c r="F59" s="196"/>
      <c r="G59" s="197"/>
      <c r="H59" s="197"/>
      <c r="I59" s="197"/>
      <c r="J59" s="195"/>
      <c r="K59" s="195"/>
      <c r="L59" s="195"/>
      <c r="M59" s="195"/>
      <c r="N59" s="195"/>
    </row>
    <row r="60" spans="1:14" ht="21.95" customHeight="1">
      <c r="B60" s="223"/>
      <c r="C60" s="230" t="s">
        <v>146</v>
      </c>
      <c r="D60" s="228"/>
      <c r="E60" s="34"/>
      <c r="F60" s="198"/>
      <c r="G60" s="199"/>
      <c r="H60" s="34"/>
    </row>
    <row r="61" spans="1:14" ht="14.25" customHeight="1">
      <c r="A61" s="15"/>
      <c r="B61" s="55"/>
      <c r="C61" s="55"/>
      <c r="D61" s="55"/>
    </row>
    <row r="62" spans="1:14">
      <c r="B62" s="56"/>
    </row>
  </sheetData>
  <dataConsolidate/>
  <mergeCells count="9">
    <mergeCell ref="B51:D51"/>
    <mergeCell ref="B2:D2"/>
    <mergeCell ref="B5:D5"/>
    <mergeCell ref="B6:D6"/>
    <mergeCell ref="F6:G6"/>
    <mergeCell ref="B7:D7"/>
    <mergeCell ref="B18:D18"/>
    <mergeCell ref="B29:D29"/>
    <mergeCell ref="B40:D40"/>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A7C35619-A06B-4A98-9B2A-CBDAD5F0CFE5}"/>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921718EB-A92E-43A1-B5A6-8F1A9BDA98DA}"/>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7AF5F565-E127-4840-8E29-B107E6C9E062}"/>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8422888E-9028-477B-8492-740D6B978D3D}"/>
  </dataValidations>
  <hyperlinks>
    <hyperlink ref="F6:G6" location="'サービス申込書（様式１）'!D23" display="※記入後は、こちらをクリック" xr:uid="{4C972F3B-B23E-475D-B71B-E0079CAFE2FF}"/>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340C0135FE5849B6E895C1EE4BE637" ma:contentTypeVersion="13" ma:contentTypeDescription="新しいドキュメントを作成します。" ma:contentTypeScope="" ma:versionID="ed127731fdedba0ed352715b45d3fa48">
  <xsd:schema xmlns:xsd="http://www.w3.org/2001/XMLSchema" xmlns:xs="http://www.w3.org/2001/XMLSchema" xmlns:p="http://schemas.microsoft.com/office/2006/metadata/properties" xmlns:ns2="b504cc58-7187-492f-b557-1ff281c2f39e" xmlns:ns3="3f8895da-feb4-451e-a6cd-56aa389dde5c" targetNamespace="http://schemas.microsoft.com/office/2006/metadata/properties" ma:root="true" ma:fieldsID="9d22972b69ef5810af9b2fd29609e3d1" ns2:_="" ns3:_="">
    <xsd:import namespace="b504cc58-7187-492f-b557-1ff281c2f39e"/>
    <xsd:import namespace="3f8895da-feb4-451e-a6cd-56aa389dde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4cc58-7187-492f-b557-1ff281c2f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efe4972e-b774-4ff2-8355-372c27671f7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95da-feb4-451e-a6cd-56aa389dde5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c2386516-7aa9-418f-b484-636fc36edda1}" ma:internalName="TaxCatchAll" ma:showField="CatchAllData" ma:web="3f8895da-feb4-451e-a6cd-56aa389dde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8895da-feb4-451e-a6cd-56aa389dde5c" xsi:nil="true"/>
    <lcf76f155ced4ddcb4097134ff3c332f xmlns="b504cc58-7187-492f-b557-1ff281c2f3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92AD9A-7C3E-480F-94DE-CE130A400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4cc58-7187-492f-b557-1ff281c2f39e"/>
    <ds:schemaRef ds:uri="3f8895da-feb4-451e-a6cd-56aa389dd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B13F01-1AD5-447F-BCCB-B0533884D506}">
  <ds:schemaRefs>
    <ds:schemaRef ds:uri="http://schemas.microsoft.com/sharepoint/v3/contenttype/forms"/>
  </ds:schemaRefs>
</ds:datastoreItem>
</file>

<file path=customXml/itemProps3.xml><?xml version="1.0" encoding="utf-8"?>
<ds:datastoreItem xmlns:ds="http://schemas.openxmlformats.org/officeDocument/2006/customXml" ds:itemID="{1AC698B1-8104-42B5-B233-DE626F0C46AD}">
  <ds:schemaRefs>
    <ds:schemaRef ds:uri="b504cc58-7187-492f-b557-1ff281c2f39e"/>
    <ds:schemaRef ds:uri="3f8895da-feb4-451e-a6cd-56aa389dde5c"/>
    <ds:schemaRef ds:uri="http://purl.org/dc/dcmitype/"/>
    <ds:schemaRef ds:uri="http://schemas.microsoft.com/office/2006/documentManagement/typ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2007-10-02T04:36:21Z</dcterms:created>
  <dcterms:modified xsi:type="dcterms:W3CDTF">2025-04-18T02:49:51Z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0x0101009D340C0135FE5849B6E895C1EE4BE637</vt:lpwstr>
  </property>
  <property fmtid="{D5CDD505-2E9C-101B-9397-08002B2CF9AE}" pid="3" name="MediaServiceImageTags">
    <vt:lpwstr/>
  </property>
</Properties>
</file>